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10" activeTab="0"/>
  </bookViews>
  <sheets>
    <sheet name="SAM" sheetId="1" r:id="rId1"/>
    <sheet name="Accounts" sheetId="2" r:id="rId2"/>
  </sheets>
  <definedNames/>
  <calcPr fullCalcOnLoad="1"/>
</workbook>
</file>

<file path=xl/sharedStrings.xml><?xml version="1.0" encoding="utf-8"?>
<sst xmlns="http://schemas.openxmlformats.org/spreadsheetml/2006/main" count="341" uniqueCount="171">
  <si>
    <t>a-agric</t>
  </si>
  <si>
    <t>a-oil</t>
  </si>
  <si>
    <t>a-foodprd</t>
  </si>
  <si>
    <t>a-textil</t>
  </si>
  <si>
    <t>a-paper</t>
  </si>
  <si>
    <t>a-oilref</t>
  </si>
  <si>
    <t>a-const</t>
  </si>
  <si>
    <t>hhd</t>
  </si>
  <si>
    <t>gov</t>
  </si>
  <si>
    <t>row</t>
  </si>
  <si>
    <t>dstk</t>
  </si>
  <si>
    <t>total</t>
  </si>
  <si>
    <t>c-agric</t>
  </si>
  <si>
    <t>c-oil</t>
  </si>
  <si>
    <t>c-foodprd</t>
  </si>
  <si>
    <t>c-textil</t>
  </si>
  <si>
    <t>c-paper</t>
  </si>
  <si>
    <t>c-oilref</t>
  </si>
  <si>
    <t>c-othmnf</t>
  </si>
  <si>
    <t>c-const</t>
  </si>
  <si>
    <t>c-health</t>
  </si>
  <si>
    <t>tax-fac</t>
  </si>
  <si>
    <t>tax-dir</t>
  </si>
  <si>
    <t>c-othsvc</t>
  </si>
  <si>
    <t>sav-hhd</t>
  </si>
  <si>
    <t>sav-row</t>
  </si>
  <si>
    <t>sav-gov</t>
  </si>
  <si>
    <t>cap-hhd</t>
  </si>
  <si>
    <t>cap-row</t>
  </si>
  <si>
    <t>cap-gov</t>
  </si>
  <si>
    <t>c-oinf</t>
  </si>
  <si>
    <t>c-wtsn</t>
  </si>
  <si>
    <t>c-chem</t>
  </si>
  <si>
    <t>a-othsvc</t>
  </si>
  <si>
    <t>a-wtsn</t>
  </si>
  <si>
    <t>a-oinf</t>
  </si>
  <si>
    <t>c-nonmetal</t>
  </si>
  <si>
    <t>a-nonmetal</t>
  </si>
  <si>
    <t>a-chem</t>
  </si>
  <si>
    <t>a-othmnf</t>
  </si>
  <si>
    <t>f-labn</t>
  </si>
  <si>
    <t>f-labs</t>
  </si>
  <si>
    <t>f-labt</t>
  </si>
  <si>
    <t>inv-prv</t>
  </si>
  <si>
    <t>inv-edup</t>
  </si>
  <si>
    <t>inv-edus</t>
  </si>
  <si>
    <t>inv-edut</t>
  </si>
  <si>
    <t>inv-hlt</t>
  </si>
  <si>
    <t>inv-wtsn</t>
  </si>
  <si>
    <t>inv-oinf</t>
  </si>
  <si>
    <t>inv-ogov</t>
  </si>
  <si>
    <t>c-metequip</t>
  </si>
  <si>
    <t>c-healthng</t>
  </si>
  <si>
    <t>c-edup</t>
  </si>
  <si>
    <t>c-edus</t>
  </si>
  <si>
    <t>c-edut</t>
  </si>
  <si>
    <t>c-edupng</t>
  </si>
  <si>
    <t>c-ogov</t>
  </si>
  <si>
    <t>c-edusng</t>
  </si>
  <si>
    <t>c-edutng</t>
  </si>
  <si>
    <t>a-metequip</t>
  </si>
  <si>
    <t>a-health</t>
  </si>
  <si>
    <t>a-healthng</t>
  </si>
  <si>
    <t>a-edup</t>
  </si>
  <si>
    <t>a-edus</t>
  </si>
  <si>
    <t>a-edut</t>
  </si>
  <si>
    <t>a-edupng</t>
  </si>
  <si>
    <t>a-edusng</t>
  </si>
  <si>
    <t>a-edutng</t>
  </si>
  <si>
    <t>a-ogov</t>
  </si>
  <si>
    <t>int-dom</t>
  </si>
  <si>
    <t>int-row</t>
  </si>
  <si>
    <t>investment - stock change</t>
  </si>
  <si>
    <t>investment - capital factor for a-wtsn</t>
  </si>
  <si>
    <t>investment - capital factor for a-oinf</t>
  </si>
  <si>
    <t>investment - capital factor for a-ogov</t>
  </si>
  <si>
    <t>investment - capital factor for private activities</t>
  </si>
  <si>
    <t>investment - capital factor for a-edus</t>
  </si>
  <si>
    <t>investment - capital factor for a-edut</t>
  </si>
  <si>
    <t>investment - capital factor for a-edup</t>
  </si>
  <si>
    <t>investment - capital factor for a-health</t>
  </si>
  <si>
    <t>capital - gov</t>
  </si>
  <si>
    <t>capital - rest of world</t>
  </si>
  <si>
    <t>capital - household</t>
  </si>
  <si>
    <t>net dom interest payments (to dom priv sector)</t>
  </si>
  <si>
    <t>net foreign interest payments (to RoW)</t>
  </si>
  <si>
    <t>savings - government</t>
  </si>
  <si>
    <t>savings - rest of world</t>
  </si>
  <si>
    <t>savings - households</t>
  </si>
  <si>
    <t>direct taxes</t>
  </si>
  <si>
    <t>import taxes</t>
  </si>
  <si>
    <t>indirect taxes</t>
  </si>
  <si>
    <t>factor taxes</t>
  </si>
  <si>
    <t>household</t>
  </si>
  <si>
    <t>factor - labor - less than completed secondary education</t>
  </si>
  <si>
    <t>factor - labor - completed secondary education</t>
  </si>
  <si>
    <t>factor - labor - completed tertiary education</t>
  </si>
  <si>
    <t>factor - capital</t>
  </si>
  <si>
    <t>activity - agriculture</t>
  </si>
  <si>
    <t>activity - water+sanitation</t>
  </si>
  <si>
    <t>activity - (other) infrastructure</t>
  </si>
  <si>
    <t>activity - other government</t>
  </si>
  <si>
    <t>activity - health - gov</t>
  </si>
  <si>
    <t>activity - health - private</t>
  </si>
  <si>
    <t>activity - education - secondary - non-gov</t>
  </si>
  <si>
    <t>activity - education - tertiary - non-gov</t>
  </si>
  <si>
    <t>activity - education - primary - gov</t>
  </si>
  <si>
    <t>activity - education - primary - non gov</t>
  </si>
  <si>
    <t>activity - education - secondary - gov</t>
  </si>
  <si>
    <t>activity - education - tertiary - gov</t>
  </si>
  <si>
    <t>activity - textil</t>
  </si>
  <si>
    <t>activity - crude oil, gas, other mining</t>
  </si>
  <si>
    <t>activity - food and beverages </t>
  </si>
  <si>
    <t>activity - wood, paper and press</t>
  </si>
  <si>
    <t>activity - liquid petroleum products</t>
  </si>
  <si>
    <t>tax-imp</t>
  </si>
  <si>
    <t>subs-com</t>
  </si>
  <si>
    <t>tax-com</t>
  </si>
  <si>
    <t>f-capprv</t>
  </si>
  <si>
    <t>f-capoinf</t>
  </si>
  <si>
    <t>f-capwtsn</t>
  </si>
  <si>
    <t>f-capedup</t>
  </si>
  <si>
    <t>f-capedus</t>
  </si>
  <si>
    <t>f-capedut</t>
  </si>
  <si>
    <t>f-caphealth</t>
  </si>
  <si>
    <t>f-capogov</t>
  </si>
  <si>
    <t>account</t>
  </si>
  <si>
    <t>description</t>
  </si>
  <si>
    <t>activity - chemical products</t>
  </si>
  <si>
    <t>activity - non metal industry</t>
  </si>
  <si>
    <t>activity - metal and equipment</t>
  </si>
  <si>
    <t>activity - other manufacture</t>
  </si>
  <si>
    <t>activity - construction</t>
  </si>
  <si>
    <t>activity - other services</t>
  </si>
  <si>
    <t>commodity - agriculture</t>
  </si>
  <si>
    <t>commodity - crude oil, gas, other mining</t>
  </si>
  <si>
    <t>commodity - food and beverages </t>
  </si>
  <si>
    <t>commodity - textil</t>
  </si>
  <si>
    <t>commodity - wood, paper and press</t>
  </si>
  <si>
    <t>commodity - chemical products</t>
  </si>
  <si>
    <t>commodity - liquid petroleum products</t>
  </si>
  <si>
    <t>commodity - non metal industry</t>
  </si>
  <si>
    <t>commodity - metal and equipment</t>
  </si>
  <si>
    <t>commodity - other manufacture</t>
  </si>
  <si>
    <t>commodity - water+sanitation</t>
  </si>
  <si>
    <t>commodity - (other) infrastructure</t>
  </si>
  <si>
    <t>commodity - construction</t>
  </si>
  <si>
    <t>commodity - other services</t>
  </si>
  <si>
    <t>commodity - health - gov</t>
  </si>
  <si>
    <t>commodity - health - private</t>
  </si>
  <si>
    <t>commodity - education - primary - gov</t>
  </si>
  <si>
    <t>commodity - education - secondary - gov</t>
  </si>
  <si>
    <t>commodity - education - tertiary - gov</t>
  </si>
  <si>
    <t>commodity - education - primary - non gov</t>
  </si>
  <si>
    <t>commodity - education - secondary - non-gov</t>
  </si>
  <si>
    <t>commodity - education - tertiary - non-gov</t>
  </si>
  <si>
    <t>commodity - other government</t>
  </si>
  <si>
    <t>government</t>
  </si>
  <si>
    <t>rest of world</t>
  </si>
  <si>
    <t>subsidies to commodities</t>
  </si>
  <si>
    <t>factor - capital other infraestructure</t>
  </si>
  <si>
    <t>factor - capital water &amp; sanitation</t>
  </si>
  <si>
    <t>factor - capital primary education</t>
  </si>
  <si>
    <t>factor - capital secondary education</t>
  </si>
  <si>
    <t>factor - capital tertiary education</t>
  </si>
  <si>
    <t>factor - capital health</t>
  </si>
  <si>
    <t>factor - capital other government</t>
  </si>
  <si>
    <t>SAM 2004 for Debuggistan</t>
  </si>
  <si>
    <t xml:space="preserve"> </t>
  </si>
  <si>
    <t>check</t>
  </si>
  <si>
    <t>colum sum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</si>
</sst>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"/>
    <numFmt numFmtId="174" formatCode="_-[$€-2]* #,##0.00_-;\-[$€-2]* #,##0.00_-;_-[$€-2]* &quot;-&quot;??_-"/>
    <numFmt numFmtId="175" formatCode="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%"/>
    <numFmt numFmtId="184" formatCode="0.000E+00"/>
    <numFmt numFmtId="185" formatCode="0.0E+00"/>
    <numFmt numFmtId="186" formatCode="0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0" xfId="0" applyFon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6" fillId="3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 quotePrefix="1">
      <alignment/>
    </xf>
    <xf numFmtId="2" fontId="0" fillId="0" borderId="0" xfId="0" applyNumberFormat="1" applyFont="1" applyFill="1" applyAlignment="1">
      <alignment/>
    </xf>
    <xf numFmtId="2" fontId="7" fillId="3" borderId="0" xfId="0" applyNumberFormat="1" applyFont="1" applyFill="1" applyAlignment="1">
      <alignment/>
    </xf>
    <xf numFmtId="175" fontId="7" fillId="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عادي_INDICA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8"/>
  <sheetViews>
    <sheetView tabSelected="1" workbookViewId="0" topLeftCell="A1">
      <pane xSplit="1" ySplit="6" topLeftCell="BW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30" sqref="BY30"/>
    </sheetView>
  </sheetViews>
  <sheetFormatPr defaultColWidth="11.421875" defaultRowHeight="12.75"/>
  <cols>
    <col min="1" max="16384" width="11.421875" style="1" customWidth="1"/>
  </cols>
  <sheetData>
    <row r="1" spans="1:83" ht="12.75">
      <c r="A1" s="14" t="s">
        <v>167</v>
      </c>
      <c r="CE1" s="19"/>
    </row>
    <row r="2" spans="49:52" ht="12.75">
      <c r="AW2" s="19"/>
      <c r="AY2" s="19"/>
      <c r="AZ2" s="16"/>
    </row>
    <row r="3" spans="48:61" ht="12.75">
      <c r="AV3" s="19"/>
      <c r="BG3" s="19"/>
      <c r="BH3" s="19"/>
      <c r="BI3" s="19"/>
    </row>
    <row r="4" ht="12.75">
      <c r="AV4" s="19"/>
    </row>
    <row r="5" ht="12.75">
      <c r="AV5" s="19"/>
    </row>
    <row r="6" spans="1:102" ht="12.75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38</v>
      </c>
      <c r="H6" s="5" t="s">
        <v>5</v>
      </c>
      <c r="I6" s="5" t="s">
        <v>37</v>
      </c>
      <c r="J6" s="5" t="s">
        <v>60</v>
      </c>
      <c r="K6" s="5" t="s">
        <v>39</v>
      </c>
      <c r="L6" s="5" t="s">
        <v>34</v>
      </c>
      <c r="M6" s="5" t="s">
        <v>35</v>
      </c>
      <c r="N6" s="5" t="s">
        <v>6</v>
      </c>
      <c r="O6" s="5" t="s">
        <v>33</v>
      </c>
      <c r="P6" s="5" t="s">
        <v>61</v>
      </c>
      <c r="Q6" s="5" t="s">
        <v>62</v>
      </c>
      <c r="R6" s="5" t="s">
        <v>63</v>
      </c>
      <c r="S6" s="5" t="s">
        <v>64</v>
      </c>
      <c r="T6" s="5" t="s">
        <v>65</v>
      </c>
      <c r="U6" s="5" t="s">
        <v>66</v>
      </c>
      <c r="V6" s="5" t="s">
        <v>67</v>
      </c>
      <c r="W6" s="5" t="s">
        <v>68</v>
      </c>
      <c r="X6" s="5" t="s">
        <v>69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32</v>
      </c>
      <c r="AE6" s="5" t="s">
        <v>17</v>
      </c>
      <c r="AF6" s="5" t="s">
        <v>36</v>
      </c>
      <c r="AG6" s="5" t="s">
        <v>51</v>
      </c>
      <c r="AH6" s="5" t="s">
        <v>18</v>
      </c>
      <c r="AI6" s="5" t="s">
        <v>31</v>
      </c>
      <c r="AJ6" s="5" t="s">
        <v>30</v>
      </c>
      <c r="AK6" s="5" t="s">
        <v>19</v>
      </c>
      <c r="AL6" s="5" t="s">
        <v>23</v>
      </c>
      <c r="AM6" s="5" t="s">
        <v>20</v>
      </c>
      <c r="AN6" s="5" t="s">
        <v>52</v>
      </c>
      <c r="AO6" s="5" t="s">
        <v>53</v>
      </c>
      <c r="AP6" s="5" t="s">
        <v>54</v>
      </c>
      <c r="AQ6" s="5" t="s">
        <v>55</v>
      </c>
      <c r="AR6" s="5" t="s">
        <v>56</v>
      </c>
      <c r="AS6" s="5" t="s">
        <v>58</v>
      </c>
      <c r="AT6" s="5" t="s">
        <v>59</v>
      </c>
      <c r="AU6" s="5" t="s">
        <v>57</v>
      </c>
      <c r="AV6" s="5" t="s">
        <v>40</v>
      </c>
      <c r="AW6" s="5" t="s">
        <v>41</v>
      </c>
      <c r="AX6" s="5" t="s">
        <v>42</v>
      </c>
      <c r="AY6" s="5" t="s">
        <v>118</v>
      </c>
      <c r="AZ6" s="5" t="s">
        <v>119</v>
      </c>
      <c r="BA6" s="5" t="s">
        <v>120</v>
      </c>
      <c r="BB6" s="5" t="s">
        <v>121</v>
      </c>
      <c r="BC6" s="5" t="s">
        <v>122</v>
      </c>
      <c r="BD6" s="5" t="s">
        <v>123</v>
      </c>
      <c r="BE6" s="5" t="s">
        <v>124</v>
      </c>
      <c r="BF6" s="5" t="s">
        <v>125</v>
      </c>
      <c r="BG6" s="5" t="s">
        <v>7</v>
      </c>
      <c r="BH6" s="5" t="s">
        <v>8</v>
      </c>
      <c r="BI6" s="5" t="s">
        <v>9</v>
      </c>
      <c r="BJ6" s="5" t="s">
        <v>117</v>
      </c>
      <c r="BK6" s="5" t="s">
        <v>116</v>
      </c>
      <c r="BL6" s="5" t="s">
        <v>21</v>
      </c>
      <c r="BM6" s="5" t="s">
        <v>22</v>
      </c>
      <c r="BN6" s="5" t="s">
        <v>115</v>
      </c>
      <c r="BO6" s="5" t="s">
        <v>24</v>
      </c>
      <c r="BP6" s="5" t="s">
        <v>26</v>
      </c>
      <c r="BQ6" s="5" t="s">
        <v>25</v>
      </c>
      <c r="BR6" s="5" t="s">
        <v>70</v>
      </c>
      <c r="BS6" s="5" t="s">
        <v>71</v>
      </c>
      <c r="BT6" s="5" t="s">
        <v>27</v>
      </c>
      <c r="BU6" s="5" t="s">
        <v>29</v>
      </c>
      <c r="BV6" s="5" t="s">
        <v>28</v>
      </c>
      <c r="BW6" s="5" t="s">
        <v>43</v>
      </c>
      <c r="BX6" s="5" t="s">
        <v>44</v>
      </c>
      <c r="BY6" s="5" t="s">
        <v>45</v>
      </c>
      <c r="BZ6" s="5" t="s">
        <v>46</v>
      </c>
      <c r="CA6" s="5" t="s">
        <v>47</v>
      </c>
      <c r="CB6" s="5" t="s">
        <v>48</v>
      </c>
      <c r="CC6" s="5" t="s">
        <v>49</v>
      </c>
      <c r="CD6" s="5" t="s">
        <v>50</v>
      </c>
      <c r="CE6" s="5" t="s">
        <v>10</v>
      </c>
      <c r="CF6" s="5" t="s">
        <v>11</v>
      </c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84" ht="12.75">
      <c r="A7" s="5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789.0203995718207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21">
        <f>SUM(B7:CE7)</f>
        <v>789.0203995718207</v>
      </c>
    </row>
    <row r="8" spans="1:84" ht="12.75">
      <c r="A8" s="5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>
        <v>1002.3080177719424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21">
        <f aca="true" t="shared" si="0" ref="CF8:CF71">SUM(B8:CE8)</f>
        <v>1002.3080177719424</v>
      </c>
    </row>
    <row r="9" spans="1:84" ht="12.75">
      <c r="A9" s="5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322.10181978117856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21">
        <f t="shared" si="0"/>
        <v>322.10181978117856</v>
      </c>
    </row>
    <row r="10" spans="1:84" ht="12.75">
      <c r="A10" s="5" t="s">
        <v>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32.01735903898867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21">
        <f t="shared" si="0"/>
        <v>32.01735903898867</v>
      </c>
    </row>
    <row r="11" spans="1:84" ht="12.75">
      <c r="A11" s="5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43.764727183039945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21">
        <f t="shared" si="0"/>
        <v>43.764727183039945</v>
      </c>
    </row>
    <row r="12" spans="1:84" ht="12.75">
      <c r="A12" s="5" t="s">
        <v>38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73.15062313761103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21">
        <f t="shared" si="0"/>
        <v>73.15062313761103</v>
      </c>
    </row>
    <row r="13" spans="1:84" ht="12.75">
      <c r="A13" s="5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713.3653042977072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21">
        <f t="shared" si="0"/>
        <v>713.3653042977072</v>
      </c>
    </row>
    <row r="14" spans="1:84" ht="12.75">
      <c r="A14" s="5" t="s">
        <v>37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67.54246813879183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21">
        <f t="shared" si="0"/>
        <v>67.54246813879183</v>
      </c>
    </row>
    <row r="15" spans="1:84" ht="12.75">
      <c r="A15" s="5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151.63392903063806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21">
        <f t="shared" si="0"/>
        <v>151.63392903063806</v>
      </c>
    </row>
    <row r="16" spans="1:84" ht="12.75">
      <c r="A16" s="5" t="s">
        <v>39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91.77475133240942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21">
        <f t="shared" si="0"/>
        <v>91.77475133240942</v>
      </c>
    </row>
    <row r="17" spans="1:84" ht="12.75">
      <c r="A17" s="5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>
        <v>15.05037637346856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21">
        <f t="shared" si="0"/>
        <v>15.05037637346856</v>
      </c>
    </row>
    <row r="18" spans="1:84" ht="12.75">
      <c r="A18" s="5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55.80942714588169</v>
      </c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21">
        <f t="shared" si="0"/>
        <v>55.80942714588169</v>
      </c>
    </row>
    <row r="19" spans="1:84" ht="12.75">
      <c r="A19" s="5" t="s">
        <v>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>
        <v>322.00151595342055</v>
      </c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21">
        <f t="shared" si="0"/>
        <v>322.00151595342055</v>
      </c>
    </row>
    <row r="20" spans="1:84" ht="12.75">
      <c r="A20" s="5" t="s">
        <v>33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>
        <v>1980.2412207817783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21">
        <f t="shared" si="0"/>
        <v>1980.2412207817783</v>
      </c>
    </row>
    <row r="21" spans="1:84" ht="12.75">
      <c r="A21" s="5" t="s">
        <v>61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>
        <v>18.289828105044673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21">
        <f t="shared" si="0"/>
        <v>18.289828105044673</v>
      </c>
    </row>
    <row r="22" spans="1:84" ht="12.75">
      <c r="A22" s="5" t="s">
        <v>62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>
        <v>45.888717065217165</v>
      </c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21">
        <f t="shared" si="0"/>
        <v>45.888717065217165</v>
      </c>
    </row>
    <row r="23" spans="1:84" ht="12.75">
      <c r="A23" s="5" t="s">
        <v>63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>
        <v>70.14679235039218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21">
        <f t="shared" si="0"/>
        <v>70.14679235039218</v>
      </c>
    </row>
    <row r="24" spans="1:84" ht="12.75">
      <c r="A24" s="5" t="s">
        <v>64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>
        <v>18.84912783801584</v>
      </c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21">
        <f t="shared" si="0"/>
        <v>18.84912783801584</v>
      </c>
    </row>
    <row r="25" spans="1:84" ht="12.75">
      <c r="A25" s="5" t="s">
        <v>65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v>17.34251279787768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21">
        <f t="shared" si="0"/>
        <v>17.34251279787768</v>
      </c>
    </row>
    <row r="26" spans="1:84" ht="12.75">
      <c r="A26" s="5" t="s">
        <v>66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2.0979789664225317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21">
        <f t="shared" si="0"/>
        <v>2.0979789664225317</v>
      </c>
    </row>
    <row r="27" spans="1:84" ht="12.75">
      <c r="A27" s="5" t="s">
        <v>67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>
        <v>1.8866013331839229</v>
      </c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21">
        <f t="shared" si="0"/>
        <v>1.8866013331839229</v>
      </c>
    </row>
    <row r="28" spans="1:84" ht="12.75">
      <c r="A28" s="5" t="s">
        <v>68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>
        <v>3.529045649467612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21">
        <f t="shared" si="0"/>
        <v>3.529045649467612</v>
      </c>
    </row>
    <row r="29" spans="1:84" ht="12.75">
      <c r="A29" s="5" t="s">
        <v>69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>
        <v>221.37932448262322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21">
        <f t="shared" si="0"/>
        <v>221.37932448262322</v>
      </c>
    </row>
    <row r="30" spans="1:84" ht="12.75">
      <c r="A30" s="5" t="s">
        <v>12</v>
      </c>
      <c r="B30" s="17">
        <v>89.7746876456385</v>
      </c>
      <c r="C30" s="17">
        <v>2.98751398446333</v>
      </c>
      <c r="D30" s="17">
        <v>42.43581475989498</v>
      </c>
      <c r="E30" s="17">
        <v>2.0958858880486417</v>
      </c>
      <c r="F30" s="17">
        <v>1.4387207320990663</v>
      </c>
      <c r="G30" s="17">
        <v>2.5122418144224206</v>
      </c>
      <c r="H30" s="17"/>
      <c r="I30" s="17">
        <v>2.075047394909909</v>
      </c>
      <c r="J30" s="17">
        <v>1.5944925422215561</v>
      </c>
      <c r="K30" s="17">
        <v>1.9199314354906023</v>
      </c>
      <c r="L30" s="17"/>
      <c r="M30" s="17"/>
      <c r="N30" s="17"/>
      <c r="O30" s="17">
        <v>14.28163430174791</v>
      </c>
      <c r="P30" s="17">
        <v>0.16103162495508008</v>
      </c>
      <c r="Q30" s="17"/>
      <c r="R30" s="17">
        <v>0.11532475759829644</v>
      </c>
      <c r="S30" s="17"/>
      <c r="T30" s="17"/>
      <c r="U30" s="17"/>
      <c r="V30" s="17"/>
      <c r="W30" s="17"/>
      <c r="X30" s="17">
        <v>5.29180894050726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>
        <v>728.709284414844</v>
      </c>
      <c r="BH30" s="17"/>
      <c r="BI30" s="17">
        <v>31.776834580709316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21">
        <f t="shared" si="0"/>
        <v>927.1702548175508</v>
      </c>
    </row>
    <row r="31" spans="1:84" ht="12.75">
      <c r="A31" s="5" t="s">
        <v>13</v>
      </c>
      <c r="B31" s="17"/>
      <c r="C31" s="17">
        <v>15.838704937423971</v>
      </c>
      <c r="D31" s="17"/>
      <c r="E31" s="17"/>
      <c r="F31" s="17"/>
      <c r="G31" s="17"/>
      <c r="H31" s="17">
        <v>233.8226634447133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>
        <v>794.3728525863627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23">
        <v>-6.569593579845242</v>
      </c>
      <c r="CF31" s="21">
        <f t="shared" si="0"/>
        <v>1037.4646273886547</v>
      </c>
    </row>
    <row r="32" spans="1:84" ht="12.75">
      <c r="A32" s="22" t="s">
        <v>14</v>
      </c>
      <c r="B32" s="17"/>
      <c r="C32" s="17">
        <v>0.6681354262050526</v>
      </c>
      <c r="D32" s="17">
        <v>32.327343413854464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8.236163986431826</v>
      </c>
      <c r="P32" s="17"/>
      <c r="Q32" s="17"/>
      <c r="R32" s="17"/>
      <c r="S32" s="17"/>
      <c r="T32" s="17"/>
      <c r="U32" s="17"/>
      <c r="V32" s="17"/>
      <c r="W32" s="17"/>
      <c r="X32" s="17">
        <v>0.9353458081693604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>
        <v>367.2755871767037</v>
      </c>
      <c r="BH32" s="17"/>
      <c r="BI32" s="17">
        <v>9.690650473262332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23">
        <v>-0.3360808694805562</v>
      </c>
      <c r="CF32" s="21">
        <f t="shared" si="0"/>
        <v>418.7971454151462</v>
      </c>
    </row>
    <row r="33" spans="1:84" ht="12.75">
      <c r="A33" s="5" t="s">
        <v>15</v>
      </c>
      <c r="B33" s="17">
        <v>1.5055249260025734</v>
      </c>
      <c r="C33" s="17">
        <v>0.32803034266869785</v>
      </c>
      <c r="D33" s="17">
        <v>0.13789476013567653</v>
      </c>
      <c r="E33" s="17">
        <v>3.9941729608807006</v>
      </c>
      <c r="F33" s="17"/>
      <c r="G33" s="17">
        <v>0.36995820176553784</v>
      </c>
      <c r="H33" s="17"/>
      <c r="I33" s="17"/>
      <c r="J33" s="17"/>
      <c r="K33" s="17"/>
      <c r="L33" s="17"/>
      <c r="M33" s="17"/>
      <c r="N33" s="17"/>
      <c r="O33" s="17">
        <v>3.014293795175032</v>
      </c>
      <c r="P33" s="17"/>
      <c r="Q33" s="17"/>
      <c r="R33" s="17"/>
      <c r="S33" s="17"/>
      <c r="T33" s="17"/>
      <c r="U33" s="17"/>
      <c r="V33" s="17"/>
      <c r="W33" s="17"/>
      <c r="X33" s="17">
        <v>2.4388321023571606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>
        <v>76.98519247994749</v>
      </c>
      <c r="BH33" s="17"/>
      <c r="BI33" s="17">
        <v>5.724773169033008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23"/>
      <c r="CF33" s="21">
        <f t="shared" si="0"/>
        <v>94.49867273796588</v>
      </c>
    </row>
    <row r="34" spans="1:84" ht="12.75">
      <c r="A34" s="5" t="s">
        <v>16</v>
      </c>
      <c r="B34" s="17">
        <v>1.5531223289965375</v>
      </c>
      <c r="C34" s="17">
        <v>3.539246851680735</v>
      </c>
      <c r="D34" s="17">
        <v>6.968292179197809</v>
      </c>
      <c r="E34" s="17">
        <v>1.1454283415241573</v>
      </c>
      <c r="F34" s="17">
        <v>15.784210858856758</v>
      </c>
      <c r="G34" s="17">
        <v>1.6014819000711868</v>
      </c>
      <c r="H34" s="17">
        <v>1.4849327072953233</v>
      </c>
      <c r="I34" s="17">
        <v>2.8570505020623123</v>
      </c>
      <c r="J34" s="17">
        <v>1.3142271297773807</v>
      </c>
      <c r="K34" s="17">
        <v>6.363594605198228</v>
      </c>
      <c r="L34" s="17"/>
      <c r="M34" s="17"/>
      <c r="N34" s="17">
        <v>14.67585615297736</v>
      </c>
      <c r="O34" s="17">
        <v>14.129411492213366</v>
      </c>
      <c r="P34" s="17"/>
      <c r="Q34" s="17"/>
      <c r="R34" s="17"/>
      <c r="S34" s="17"/>
      <c r="T34" s="17"/>
      <c r="U34" s="17"/>
      <c r="V34" s="17"/>
      <c r="W34" s="17"/>
      <c r="X34" s="17">
        <v>2.5064130237354565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>
        <v>1.7603615021078423</v>
      </c>
      <c r="BH34" s="17"/>
      <c r="BI34" s="17">
        <v>4.507638541801365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23"/>
      <c r="CF34" s="21">
        <f t="shared" si="0"/>
        <v>80.19126811749582</v>
      </c>
    </row>
    <row r="35" spans="1:84" ht="12.75">
      <c r="A35" s="5" t="s">
        <v>32</v>
      </c>
      <c r="B35" s="17">
        <v>28.095838555406807</v>
      </c>
      <c r="C35" s="17">
        <v>0.8694620982828708</v>
      </c>
      <c r="D35" s="17">
        <v>1.6823420668371454</v>
      </c>
      <c r="E35" s="17">
        <v>0.09737867404865069</v>
      </c>
      <c r="F35" s="17"/>
      <c r="G35" s="17">
        <v>14.880005601924163</v>
      </c>
      <c r="H35" s="17">
        <v>5.495220583669719</v>
      </c>
      <c r="I35" s="17"/>
      <c r="J35" s="17"/>
      <c r="K35" s="17"/>
      <c r="L35" s="17"/>
      <c r="M35" s="17"/>
      <c r="N35" s="17">
        <v>3.7161144279890994</v>
      </c>
      <c r="O35" s="17">
        <v>27.818002176948713</v>
      </c>
      <c r="P35" s="17"/>
      <c r="Q35" s="17">
        <v>3.622646032016234</v>
      </c>
      <c r="R35" s="17"/>
      <c r="S35" s="17"/>
      <c r="T35" s="17"/>
      <c r="U35" s="17"/>
      <c r="V35" s="17"/>
      <c r="W35" s="17"/>
      <c r="X35" s="17">
        <v>0.005639030076535361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>
        <v>79.98035365430628</v>
      </c>
      <c r="BH35" s="17"/>
      <c r="BI35" s="17">
        <v>3.4463564824709296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23"/>
      <c r="CF35" s="21">
        <f t="shared" si="0"/>
        <v>169.70935938397716</v>
      </c>
    </row>
    <row r="36" spans="1:84" ht="12.75">
      <c r="A36" s="5" t="s">
        <v>17</v>
      </c>
      <c r="B36" s="17">
        <v>57.988905070365114</v>
      </c>
      <c r="C36" s="17">
        <v>123.46824702588259</v>
      </c>
      <c r="D36" s="17">
        <v>19.047560806266468</v>
      </c>
      <c r="E36" s="17">
        <v>9.556601149411849</v>
      </c>
      <c r="F36" s="17">
        <v>9.373391788978903</v>
      </c>
      <c r="G36" s="17">
        <v>10.119810786653252</v>
      </c>
      <c r="H36" s="17">
        <v>98.8401843388257</v>
      </c>
      <c r="I36" s="17">
        <v>10.873702793161716</v>
      </c>
      <c r="J36" s="17">
        <v>10.226342807280973</v>
      </c>
      <c r="K36" s="17">
        <v>9.951554608344376</v>
      </c>
      <c r="L36" s="17">
        <v>10.051433395541064</v>
      </c>
      <c r="M36" s="17">
        <v>27.55502235245715</v>
      </c>
      <c r="N36" s="17">
        <v>15.37719579508585</v>
      </c>
      <c r="O36" s="17">
        <v>87.76534451432417</v>
      </c>
      <c r="P36" s="17">
        <v>9.019555613478081</v>
      </c>
      <c r="Q36" s="17">
        <v>7.164347073116514</v>
      </c>
      <c r="R36" s="17">
        <v>9.110935823014941</v>
      </c>
      <c r="S36" s="17">
        <v>7.612888006899328</v>
      </c>
      <c r="T36" s="17">
        <v>7.568018212235694</v>
      </c>
      <c r="U36" s="17">
        <v>2.0979789664980846</v>
      </c>
      <c r="V36" s="17">
        <v>1.8866013332670462</v>
      </c>
      <c r="W36" s="17">
        <v>3.5290456495453046</v>
      </c>
      <c r="X36" s="17">
        <v>23.61686585740564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>
        <v>68.99601170194722</v>
      </c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23"/>
      <c r="CF36" s="21">
        <f t="shared" si="0"/>
        <v>640.797545469987</v>
      </c>
    </row>
    <row r="37" spans="1:84" ht="12.75">
      <c r="A37" s="5" t="s">
        <v>36</v>
      </c>
      <c r="B37" s="17">
        <v>0.46686029468992246</v>
      </c>
      <c r="C37" s="17">
        <v>2.478118441264762</v>
      </c>
      <c r="D37" s="17">
        <v>1.2435667657849754</v>
      </c>
      <c r="E37" s="17"/>
      <c r="F37" s="17"/>
      <c r="G37" s="17">
        <v>0.5094279156461139</v>
      </c>
      <c r="H37" s="17">
        <v>4.046935972474421</v>
      </c>
      <c r="I37" s="17">
        <v>10.697224633022444</v>
      </c>
      <c r="J37" s="17">
        <v>1.345373044234424</v>
      </c>
      <c r="K37" s="17">
        <v>0.48969199323426715</v>
      </c>
      <c r="L37" s="17"/>
      <c r="M37" s="17"/>
      <c r="N37" s="17">
        <v>42.793194625679725</v>
      </c>
      <c r="O37" s="17">
        <v>4.0657235406078955</v>
      </c>
      <c r="P37" s="17"/>
      <c r="Q37" s="17"/>
      <c r="R37" s="17"/>
      <c r="S37" s="17"/>
      <c r="T37" s="17"/>
      <c r="U37" s="17"/>
      <c r="V37" s="17"/>
      <c r="W37" s="17"/>
      <c r="X37" s="17">
        <v>1.8430864871353214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>
        <v>1.2754669368041798</v>
      </c>
      <c r="BH37" s="17"/>
      <c r="BI37" s="17">
        <v>2.8531842414300503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23"/>
      <c r="CF37" s="21">
        <f t="shared" si="0"/>
        <v>74.1078548920085</v>
      </c>
    </row>
    <row r="38" spans="1:84" ht="12.75">
      <c r="A38" s="5" t="s">
        <v>51</v>
      </c>
      <c r="B38" s="17">
        <v>7.351144893755504</v>
      </c>
      <c r="C38" s="17">
        <v>10.30452863693746</v>
      </c>
      <c r="D38" s="17">
        <v>7.48413109788571</v>
      </c>
      <c r="E38" s="17">
        <v>0.6994327859032385</v>
      </c>
      <c r="F38" s="17">
        <v>0.4524296402748813</v>
      </c>
      <c r="G38" s="17">
        <v>2.0284533941124687</v>
      </c>
      <c r="H38" s="17">
        <v>1.9883519515480235</v>
      </c>
      <c r="I38" s="17">
        <v>2.0215705288146686</v>
      </c>
      <c r="J38" s="17">
        <v>7.644649884058711</v>
      </c>
      <c r="K38" s="17">
        <v>1.066271713310485</v>
      </c>
      <c r="L38" s="17"/>
      <c r="M38" s="17">
        <v>2.8650319779069027</v>
      </c>
      <c r="N38" s="17">
        <v>25.133007315962203</v>
      </c>
      <c r="O38" s="17">
        <v>52.21232239166533</v>
      </c>
      <c r="P38" s="17"/>
      <c r="Q38" s="17">
        <v>2.898256622399574</v>
      </c>
      <c r="R38" s="17"/>
      <c r="S38" s="17"/>
      <c r="T38" s="17"/>
      <c r="U38" s="17"/>
      <c r="V38" s="17"/>
      <c r="W38" s="17"/>
      <c r="X38" s="17">
        <v>3.247503162595898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>
        <v>52.06633878902629</v>
      </c>
      <c r="BH38" s="17"/>
      <c r="BI38" s="17">
        <v>22.177614348034687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>
        <v>136.7276439091413</v>
      </c>
      <c r="BX38" s="17">
        <v>5.125955464640386</v>
      </c>
      <c r="BY38" s="17">
        <v>1.494279412399285</v>
      </c>
      <c r="BZ38" s="17">
        <v>2.2554557932555777</v>
      </c>
      <c r="CA38" s="17">
        <v>10.182313554433172</v>
      </c>
      <c r="CB38" s="17">
        <v>6.0533365122842335</v>
      </c>
      <c r="CC38" s="17">
        <v>37.41533899682412</v>
      </c>
      <c r="CD38" s="17">
        <v>46.01015584376808</v>
      </c>
      <c r="CE38" s="23"/>
      <c r="CF38" s="21">
        <f t="shared" si="0"/>
        <v>446.90551862093827</v>
      </c>
    </row>
    <row r="39" spans="1:84" ht="12.75">
      <c r="A39" s="5" t="s">
        <v>18</v>
      </c>
      <c r="B39" s="17">
        <v>0.9387838680423293</v>
      </c>
      <c r="C39" s="17">
        <v>3.0000809007362874</v>
      </c>
      <c r="D39" s="17">
        <v>0.003170563445131346</v>
      </c>
      <c r="E39" s="17">
        <v>0.03411367080530614</v>
      </c>
      <c r="F39" s="17"/>
      <c r="G39" s="17"/>
      <c r="H39" s="17">
        <v>16.773293266470976</v>
      </c>
      <c r="I39" s="17">
        <v>0.0008022693578802597</v>
      </c>
      <c r="J39" s="17"/>
      <c r="K39" s="17"/>
      <c r="L39" s="17"/>
      <c r="M39" s="17"/>
      <c r="N39" s="17"/>
      <c r="O39" s="17">
        <v>0.0025484958163726886</v>
      </c>
      <c r="P39" s="17"/>
      <c r="Q39" s="17"/>
      <c r="R39" s="17"/>
      <c r="S39" s="17"/>
      <c r="T39" s="17"/>
      <c r="U39" s="17"/>
      <c r="V39" s="17"/>
      <c r="W39" s="17"/>
      <c r="X39" s="17">
        <v>0.0017378410302469577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>
        <v>27.07161059371631</v>
      </c>
      <c r="BH39" s="17"/>
      <c r="BI39" s="17">
        <v>1.5750840776443071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>
        <v>48.49371931530001</v>
      </c>
      <c r="BX39" s="17"/>
      <c r="BY39" s="17"/>
      <c r="BZ39" s="17"/>
      <c r="CA39" s="17"/>
      <c r="CB39" s="17"/>
      <c r="CC39" s="17">
        <v>10.439858095854673</v>
      </c>
      <c r="CD39" s="17">
        <v>13.736267673517094</v>
      </c>
      <c r="CE39" s="23"/>
      <c r="CF39" s="21">
        <f t="shared" si="0"/>
        <v>122.07107063173693</v>
      </c>
    </row>
    <row r="40" spans="1:84" ht="12.75">
      <c r="A40" s="5" t="s">
        <v>31</v>
      </c>
      <c r="B40" s="17">
        <v>0.20024642979197455</v>
      </c>
      <c r="C40" s="17">
        <v>1.1127801013714043</v>
      </c>
      <c r="D40" s="17">
        <v>0.5065773767987364</v>
      </c>
      <c r="E40" s="17">
        <v>0.0062425045538505855</v>
      </c>
      <c r="F40" s="17"/>
      <c r="G40" s="17">
        <v>0.18875134058250137</v>
      </c>
      <c r="H40" s="17">
        <v>2.7317254744896005</v>
      </c>
      <c r="I40" s="17">
        <v>0.27305204683235035</v>
      </c>
      <c r="J40" s="17">
        <v>0.08674172898181075</v>
      </c>
      <c r="K40" s="17">
        <v>0.20155530122094256</v>
      </c>
      <c r="L40" s="17"/>
      <c r="M40" s="17"/>
      <c r="N40" s="17">
        <v>0.10073053061919134</v>
      </c>
      <c r="O40" s="17">
        <v>2.171106506937497</v>
      </c>
      <c r="P40" s="17"/>
      <c r="Q40" s="17"/>
      <c r="R40" s="17"/>
      <c r="S40" s="17"/>
      <c r="T40" s="17"/>
      <c r="U40" s="17"/>
      <c r="V40" s="17"/>
      <c r="W40" s="17"/>
      <c r="X40" s="17">
        <v>0.2858636801726152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>
        <v>7.1850033511240285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23"/>
      <c r="CF40" s="21">
        <f t="shared" si="0"/>
        <v>15.050376373476503</v>
      </c>
    </row>
    <row r="41" spans="1:84" ht="12.75">
      <c r="A41" s="5" t="s">
        <v>30</v>
      </c>
      <c r="B41" s="17"/>
      <c r="C41" s="17">
        <v>0.8678859810244482</v>
      </c>
      <c r="D41" s="17">
        <v>0.917246517416204</v>
      </c>
      <c r="E41" s="17"/>
      <c r="F41" s="17"/>
      <c r="G41" s="17"/>
      <c r="H41" s="17">
        <v>11.706491912326527</v>
      </c>
      <c r="I41" s="17">
        <v>0.7934305915540496</v>
      </c>
      <c r="J41" s="17">
        <v>0.5541501248083468</v>
      </c>
      <c r="K41" s="17"/>
      <c r="L41" s="17"/>
      <c r="M41" s="17"/>
      <c r="N41" s="17"/>
      <c r="O41" s="17">
        <v>4.589314788247629</v>
      </c>
      <c r="P41" s="17"/>
      <c r="Q41" s="17"/>
      <c r="R41" s="17"/>
      <c r="S41" s="17"/>
      <c r="T41" s="17"/>
      <c r="U41" s="17"/>
      <c r="V41" s="17"/>
      <c r="W41" s="17"/>
      <c r="X41" s="17">
        <v>0.7617194146422356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>
        <v>35.57385520923085</v>
      </c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23"/>
      <c r="CF41" s="21">
        <f t="shared" si="0"/>
        <v>55.764094539250294</v>
      </c>
    </row>
    <row r="42" spans="1:84" ht="12.75">
      <c r="A42" s="5" t="s">
        <v>19</v>
      </c>
      <c r="B42" s="17">
        <v>12.363103122763405</v>
      </c>
      <c r="C42" s="17">
        <v>9.544466643873536</v>
      </c>
      <c r="D42" s="17">
        <v>12.093098329327908</v>
      </c>
      <c r="E42" s="17">
        <v>2.9267743206979158</v>
      </c>
      <c r="F42" s="17">
        <v>2.0473180363552426</v>
      </c>
      <c r="G42" s="17">
        <v>3.6368466024643222</v>
      </c>
      <c r="H42" s="17">
        <v>5.641107271836292</v>
      </c>
      <c r="I42" s="17">
        <v>5.582156819502718</v>
      </c>
      <c r="J42" s="17">
        <v>3.3036343323677317</v>
      </c>
      <c r="K42" s="17">
        <v>2.689451985662274</v>
      </c>
      <c r="L42" s="17">
        <v>0.9825385466450807</v>
      </c>
      <c r="M42" s="17">
        <v>7.461736071747864</v>
      </c>
      <c r="N42" s="17">
        <v>15.769014066753915</v>
      </c>
      <c r="O42" s="17">
        <v>22.79434512963093</v>
      </c>
      <c r="P42" s="17">
        <v>0.9469359432112177</v>
      </c>
      <c r="Q42" s="17">
        <v>0.3112960855093833</v>
      </c>
      <c r="R42" s="17">
        <v>1.0698794622998844</v>
      </c>
      <c r="S42" s="17">
        <v>0.065203506804644</v>
      </c>
      <c r="T42" s="17">
        <v>0.03610618408542629</v>
      </c>
      <c r="U42" s="17"/>
      <c r="V42" s="17"/>
      <c r="W42" s="17"/>
      <c r="X42" s="17">
        <v>6.896708789428418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>
        <v>116.52737837030242</v>
      </c>
      <c r="BX42" s="17">
        <v>6.1215073528023565</v>
      </c>
      <c r="BY42" s="17">
        <v>3.0129614591817138</v>
      </c>
      <c r="BZ42" s="17">
        <v>3.6650834138727304</v>
      </c>
      <c r="CA42" s="17">
        <v>10.450757206365175</v>
      </c>
      <c r="CB42" s="17">
        <v>6.933222536376873</v>
      </c>
      <c r="CC42" s="17">
        <v>33.28859600885884</v>
      </c>
      <c r="CD42" s="17">
        <v>40.49459068795649</v>
      </c>
      <c r="CE42" s="23"/>
      <c r="CF42" s="21">
        <f t="shared" si="0"/>
        <v>336.65581828668473</v>
      </c>
    </row>
    <row r="43" spans="1:84" ht="12.75">
      <c r="A43" s="22" t="s">
        <v>23</v>
      </c>
      <c r="B43" s="17">
        <v>286.05762645900796</v>
      </c>
      <c r="C43" s="17">
        <v>36.73812360628651</v>
      </c>
      <c r="D43" s="17">
        <v>106.30880951911425</v>
      </c>
      <c r="E43" s="17"/>
      <c r="F43" s="17"/>
      <c r="G43" s="17">
        <v>25.04506822897811</v>
      </c>
      <c r="H43" s="17">
        <v>175.66771273257748</v>
      </c>
      <c r="I43" s="17">
        <v>7.034326554080339</v>
      </c>
      <c r="J43" s="17">
        <v>110.55773970004348</v>
      </c>
      <c r="K43" s="17">
        <v>62.87270864972831</v>
      </c>
      <c r="L43" s="17"/>
      <c r="M43" s="17"/>
      <c r="N43" s="17">
        <v>47.882550271197296</v>
      </c>
      <c r="O43" s="17">
        <v>982.5191244672951</v>
      </c>
      <c r="P43" s="17"/>
      <c r="Q43" s="17"/>
      <c r="R43" s="17"/>
      <c r="S43" s="17"/>
      <c r="T43" s="17"/>
      <c r="U43" s="17"/>
      <c r="V43" s="17"/>
      <c r="W43" s="17"/>
      <c r="X43" s="17">
        <v>31.289846810583803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>
        <v>197.43927337972943</v>
      </c>
      <c r="BH43" s="17"/>
      <c r="BI43" s="17">
        <v>39.74990346029066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23">
        <v>-13.509398247567415</v>
      </c>
      <c r="CF43" s="21">
        <f t="shared" si="0"/>
        <v>2095.6534155913455</v>
      </c>
    </row>
    <row r="44" spans="1:84" ht="12.75">
      <c r="A44" s="5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>
        <v>18.28982810498314</v>
      </c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23"/>
      <c r="CF44" s="21">
        <f t="shared" si="0"/>
        <v>18.28982810498314</v>
      </c>
    </row>
    <row r="45" spans="1:84" ht="12.75">
      <c r="A45" s="5" t="s">
        <v>52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>
        <v>30.092886400724506</v>
      </c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21">
        <f t="shared" si="0"/>
        <v>30.092886400724506</v>
      </c>
    </row>
    <row r="46" spans="1:84" ht="12.75">
      <c r="A46" s="5" t="s">
        <v>53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>
        <v>70.14679235033059</v>
      </c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21">
        <f t="shared" si="0"/>
        <v>70.14679235033059</v>
      </c>
    </row>
    <row r="47" spans="1:84" ht="12.75">
      <c r="A47" s="5" t="s">
        <v>54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>
        <v>18.84912783795441</v>
      </c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21">
        <f t="shared" si="0"/>
        <v>18.84912783795441</v>
      </c>
    </row>
    <row r="48" spans="1:84" ht="12.75">
      <c r="A48" s="5" t="s">
        <v>55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>
        <v>17.342512797816262</v>
      </c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21">
        <f t="shared" si="0"/>
        <v>17.342512797816262</v>
      </c>
    </row>
    <row r="49" spans="1:84" ht="12.75">
      <c r="A49" s="5" t="s">
        <v>56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>
        <v>2.097978966365663</v>
      </c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21">
        <f t="shared" si="0"/>
        <v>2.097978966365663</v>
      </c>
    </row>
    <row r="50" spans="1:84" ht="12.75">
      <c r="A50" s="5" t="s">
        <v>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>
        <v>1.8866013330402762</v>
      </c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21">
        <f t="shared" si="0"/>
        <v>1.8866013330402762</v>
      </c>
    </row>
    <row r="51" spans="1:84" ht="12.75">
      <c r="A51" s="5" t="s">
        <v>59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>
        <v>3.52904564943259</v>
      </c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21">
        <f t="shared" si="0"/>
        <v>3.52904564943259</v>
      </c>
    </row>
    <row r="52" spans="1:84" ht="12.75">
      <c r="A52" s="5" t="s">
        <v>57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0.7775514391401936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>
        <v>16.12814846206173</v>
      </c>
      <c r="BH52" s="17">
        <v>197.26773901445458</v>
      </c>
      <c r="BI52" s="17">
        <v>16.507458038939774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21">
        <f t="shared" si="0"/>
        <v>230.68089695459628</v>
      </c>
    </row>
    <row r="53" spans="1:84" ht="12.75">
      <c r="A53" s="5" t="s">
        <v>40</v>
      </c>
      <c r="B53" s="17">
        <v>175.4711961197966</v>
      </c>
      <c r="C53" s="17">
        <v>21.10976490271063</v>
      </c>
      <c r="D53" s="17">
        <v>9.264819056402679</v>
      </c>
      <c r="E53" s="17">
        <v>2.094169801950134</v>
      </c>
      <c r="F53" s="17">
        <v>1.551508228613784</v>
      </c>
      <c r="G53" s="17">
        <v>2.5608072381828566</v>
      </c>
      <c r="H53" s="17">
        <v>3.7482469099697053</v>
      </c>
      <c r="I53" s="17">
        <v>3.954260657799697</v>
      </c>
      <c r="J53" s="17">
        <v>2.1355485692160427</v>
      </c>
      <c r="K53" s="17">
        <v>1.260765071967827</v>
      </c>
      <c r="L53" s="17"/>
      <c r="M53" s="17">
        <v>2.618967656125466</v>
      </c>
      <c r="N53" s="17">
        <v>44.79224709071995</v>
      </c>
      <c r="O53" s="17">
        <v>81.477729998684</v>
      </c>
      <c r="P53" s="17">
        <v>3.843745261373661</v>
      </c>
      <c r="Q53" s="17">
        <v>2.1903083032206285</v>
      </c>
      <c r="R53" s="17">
        <v>8.863037595154486</v>
      </c>
      <c r="S53" s="17">
        <v>0.7981588967521754</v>
      </c>
      <c r="T53" s="17">
        <v>0.5603511296705694</v>
      </c>
      <c r="U53" s="17"/>
      <c r="V53" s="17"/>
      <c r="W53" s="17"/>
      <c r="X53" s="17">
        <v>52.60521121946733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>
        <v>8.134514181038663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21">
        <f t="shared" si="0"/>
        <v>429.0353578888168</v>
      </c>
    </row>
    <row r="54" spans="1:84" ht="12.75">
      <c r="A54" s="5" t="s">
        <v>41</v>
      </c>
      <c r="B54" s="17">
        <v>12.944861837021573</v>
      </c>
      <c r="C54" s="17">
        <v>17.823981904276355</v>
      </c>
      <c r="D54" s="17">
        <v>2.031648942868416</v>
      </c>
      <c r="E54" s="17">
        <v>0.5575152535158706</v>
      </c>
      <c r="F54" s="17">
        <v>0.31429056494600904</v>
      </c>
      <c r="G54" s="17">
        <v>1.010968156313978</v>
      </c>
      <c r="H54" s="17">
        <v>1.2219634511354536</v>
      </c>
      <c r="I54" s="17">
        <v>1.1796894916649976</v>
      </c>
      <c r="J54" s="17">
        <v>0.7045699769145998</v>
      </c>
      <c r="K54" s="17">
        <v>0.7821183159335622</v>
      </c>
      <c r="L54" s="17"/>
      <c r="M54" s="17">
        <v>0.6317993370554026</v>
      </c>
      <c r="N54" s="17">
        <v>7.869493061285691</v>
      </c>
      <c r="O54" s="17">
        <v>28.168493192449738</v>
      </c>
      <c r="P54" s="17">
        <v>0.15798036853939726</v>
      </c>
      <c r="Q54" s="17">
        <v>0.011489431464538208</v>
      </c>
      <c r="R54" s="17">
        <v>7.221915087377836</v>
      </c>
      <c r="S54" s="17">
        <v>0.30864312745446426</v>
      </c>
      <c r="T54" s="17">
        <v>0.10468255488352163</v>
      </c>
      <c r="U54" s="17"/>
      <c r="V54" s="17"/>
      <c r="W54" s="17"/>
      <c r="X54" s="17">
        <v>35.97414179603307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>
        <v>2.0680337628571737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21">
        <f t="shared" si="0"/>
        <v>121.08827961399163</v>
      </c>
    </row>
    <row r="55" spans="1:84" ht="12.75">
      <c r="A55" s="5" t="s">
        <v>42</v>
      </c>
      <c r="B55" s="17">
        <v>1.7943136456043183</v>
      </c>
      <c r="C55" s="17">
        <v>20.598451205842828</v>
      </c>
      <c r="D55" s="17">
        <v>2.3276324032572084</v>
      </c>
      <c r="E55" s="17">
        <v>0.5844212104676593</v>
      </c>
      <c r="F55" s="17">
        <v>0.33185909823480103</v>
      </c>
      <c r="G55" s="17">
        <v>0.9782242028436208</v>
      </c>
      <c r="H55" s="17">
        <v>1.1516998036242465</v>
      </c>
      <c r="I55" s="17">
        <v>1.0921152314542246</v>
      </c>
      <c r="J55" s="17">
        <v>0.708961564603392</v>
      </c>
      <c r="K55" s="17">
        <v>0.8514201308223537</v>
      </c>
      <c r="L55" s="17"/>
      <c r="M55" s="17">
        <v>1.9880163938352267</v>
      </c>
      <c r="N55" s="17">
        <v>2.4042275012620538</v>
      </c>
      <c r="O55" s="17">
        <v>14.413337388538453</v>
      </c>
      <c r="P55" s="17">
        <v>3.993950947028188</v>
      </c>
      <c r="Q55" s="17">
        <v>2.316666101906874</v>
      </c>
      <c r="R55" s="17">
        <v>43.532630671479296</v>
      </c>
      <c r="S55" s="17">
        <v>10.005040476145538</v>
      </c>
      <c r="T55" s="17">
        <v>9.019193046388366</v>
      </c>
      <c r="U55" s="17"/>
      <c r="V55" s="17"/>
      <c r="W55" s="17"/>
      <c r="X55" s="17">
        <v>46.68784690842187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>
        <v>2.6465092084932196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21">
        <f t="shared" si="0"/>
        <v>167.42651714025376</v>
      </c>
    </row>
    <row r="56" spans="1:84" ht="12.75">
      <c r="A56" s="5" t="s">
        <v>118</v>
      </c>
      <c r="B56" s="17">
        <v>112.51418437380134</v>
      </c>
      <c r="C56" s="17">
        <v>731.0304947809393</v>
      </c>
      <c r="D56" s="17">
        <v>77.32187122275424</v>
      </c>
      <c r="E56" s="17">
        <v>8.22522247725165</v>
      </c>
      <c r="F56" s="17">
        <v>12.47099823477856</v>
      </c>
      <c r="G56" s="17">
        <v>7.708577753741257</v>
      </c>
      <c r="H56" s="17">
        <v>149.04477447682126</v>
      </c>
      <c r="I56" s="17">
        <v>19.108038624651247</v>
      </c>
      <c r="J56" s="17">
        <v>11.45749762620044</v>
      </c>
      <c r="K56" s="17">
        <v>3.3256875215669592</v>
      </c>
      <c r="L56" s="17"/>
      <c r="M56" s="17"/>
      <c r="N56" s="17">
        <v>101.48788511397149</v>
      </c>
      <c r="O56" s="17">
        <v>632.5823246151355</v>
      </c>
      <c r="P56" s="17"/>
      <c r="Q56" s="17">
        <v>27.373707415591063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21">
        <f t="shared" si="0"/>
        <v>1893.6512642372045</v>
      </c>
    </row>
    <row r="57" spans="1:84" ht="12.75">
      <c r="A57" s="5" t="s">
        <v>119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>
        <v>12.688853356929945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21">
        <f t="shared" si="0"/>
        <v>12.688853356929945</v>
      </c>
    </row>
    <row r="58" spans="1:84" ht="12.75">
      <c r="A58" s="5" t="s">
        <v>120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>
        <v>4.016404431401148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21">
        <f t="shared" si="0"/>
        <v>4.016404431401148</v>
      </c>
    </row>
    <row r="59" spans="1:84" ht="12.75">
      <c r="A59" s="5" t="s">
        <v>121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>
        <v>0.2330689535280648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21">
        <f t="shared" si="0"/>
        <v>0.2330689535280648</v>
      </c>
    </row>
    <row r="60" spans="1:84" ht="12.75">
      <c r="A60" s="5" t="s">
        <v>122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v>0.06178159990334098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21">
        <f t="shared" si="0"/>
        <v>0.06178159990334098</v>
      </c>
    </row>
    <row r="61" spans="1:84" ht="12.75">
      <c r="A61" s="5" t="s">
        <v>123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0.056749446556226206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21">
        <f t="shared" si="0"/>
        <v>0.056749446556226206</v>
      </c>
    </row>
    <row r="62" spans="1:84" ht="12.75">
      <c r="A62" s="5" t="s">
        <v>124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v>0.16662834652999509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21">
        <f t="shared" si="0"/>
        <v>0.16662834652999509</v>
      </c>
    </row>
    <row r="63" spans="1:84" ht="12.75">
      <c r="A63" s="5" t="s">
        <v>125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v>6.213202171788766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21">
        <f t="shared" si="0"/>
        <v>6.213202171788766</v>
      </c>
    </row>
    <row r="64" spans="1:84" ht="12.75">
      <c r="A64" s="5" t="s">
        <v>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4">
        <f>SUM(B53:X53)+BI53</f>
        <v>429.0353578888168</v>
      </c>
      <c r="AW64" s="24">
        <f>(SUM(B54:X54)+BI54)-AW69</f>
        <v>121.0542538074201</v>
      </c>
      <c r="AX64" s="24">
        <f>SUM(B55:X55)+BI55</f>
        <v>167.42651714025376</v>
      </c>
      <c r="AY64" s="24">
        <f>SUM(B56:X56)*(61.37/100)</f>
        <v>1162.1337808623725</v>
      </c>
      <c r="AZ64" s="17"/>
      <c r="BA64" s="17"/>
      <c r="BB64" s="17"/>
      <c r="BC64" s="17"/>
      <c r="BD64" s="17"/>
      <c r="BE64" s="17"/>
      <c r="BF64" s="17"/>
      <c r="BG64" s="17"/>
      <c r="BH64" s="17">
        <v>34.61061887224847</v>
      </c>
      <c r="BI64" s="17">
        <v>223.40126495728163</v>
      </c>
      <c r="BJ64" s="17"/>
      <c r="BK64" s="17"/>
      <c r="BL64" s="17"/>
      <c r="BM64" s="17"/>
      <c r="BN64" s="17"/>
      <c r="BO64" s="17"/>
      <c r="BP64" s="17"/>
      <c r="BQ64" s="17"/>
      <c r="BR64" s="17">
        <v>44.85850000003611</v>
      </c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21">
        <f t="shared" si="0"/>
        <v>2182.5202935284296</v>
      </c>
    </row>
    <row r="65" spans="1:84" ht="12.75">
      <c r="A65" s="5" t="s">
        <v>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8" t="s">
        <v>168</v>
      </c>
      <c r="AW65" s="18" t="s">
        <v>168</v>
      </c>
      <c r="AX65" s="17"/>
      <c r="AY65" s="24">
        <f>SUM(B56:X56)*(25.49/100)</f>
        <v>482.6917072540634</v>
      </c>
      <c r="AZ65" s="24">
        <f>M57</f>
        <v>12.688853356929945</v>
      </c>
      <c r="BA65" s="24">
        <f>+L58</f>
        <v>4.016404431401148</v>
      </c>
      <c r="BB65" s="24">
        <f>R59</f>
        <v>0.2330689535280648</v>
      </c>
      <c r="BC65" s="24">
        <f>+S60</f>
        <v>0.06178159990334098</v>
      </c>
      <c r="BD65" s="24">
        <f>T61</f>
        <v>0.056749446556226206</v>
      </c>
      <c r="BE65" s="24">
        <f>P62</f>
        <v>0.16662834652999509</v>
      </c>
      <c r="BF65" s="24">
        <f>X63</f>
        <v>6.213202171788766</v>
      </c>
      <c r="BG65" s="17"/>
      <c r="BH65" s="17"/>
      <c r="BI65" s="17">
        <v>39.97998105162633</v>
      </c>
      <c r="BJ65" s="24">
        <f>SUM(Y67:AU67)</f>
        <v>56.49210000001433</v>
      </c>
      <c r="BK65" s="24">
        <f>SUM(Y68:AU68)</f>
        <v>-168.54337726147406</v>
      </c>
      <c r="BL65" s="24">
        <f>SUM(AV69:BF69)</f>
        <v>0.03402580657153165</v>
      </c>
      <c r="BM65" s="24">
        <f>BG70</f>
        <v>141.58799999990697</v>
      </c>
      <c r="BN65" s="24">
        <f>SUM(Y71:AU71)</f>
        <v>51.89700463703751</v>
      </c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21">
        <f t="shared" si="0"/>
        <v>627.5761297943836</v>
      </c>
    </row>
    <row r="66" spans="1:84" ht="12.75">
      <c r="A66" s="5" t="s">
        <v>9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133.33934775744493</v>
      </c>
      <c r="Z66" s="17">
        <v>20.42422382288468</v>
      </c>
      <c r="AA66" s="17">
        <v>76.35368050997735</v>
      </c>
      <c r="AB66" s="17">
        <v>58.617549321729214</v>
      </c>
      <c r="AC66" s="17">
        <v>35.3049519691163</v>
      </c>
      <c r="AD66" s="17">
        <v>89.68097402844673</v>
      </c>
      <c r="AE66" s="17">
        <v>78.47216828057324</v>
      </c>
      <c r="AF66" s="17">
        <v>4.599996269487603</v>
      </c>
      <c r="AG66" s="17">
        <v>276.829016162883</v>
      </c>
      <c r="AH66" s="17">
        <v>25.99574643327334</v>
      </c>
      <c r="AI66" s="17"/>
      <c r="AJ66" s="17"/>
      <c r="AK66" s="17">
        <v>16.316589215617867</v>
      </c>
      <c r="AL66" s="17">
        <v>83.47428375655342</v>
      </c>
      <c r="AM66" s="17"/>
      <c r="AN66" s="17"/>
      <c r="AO66" s="17"/>
      <c r="AP66" s="17"/>
      <c r="AQ66" s="17"/>
      <c r="AR66" s="17"/>
      <c r="AS66" s="17"/>
      <c r="AT66" s="17"/>
      <c r="AU66" s="17">
        <v>9.301572471977881</v>
      </c>
      <c r="AV66" s="17"/>
      <c r="AW66" s="17"/>
      <c r="AX66" s="17"/>
      <c r="AY66" s="24">
        <f>SUM(B56:X56)-(AY64+AY65)</f>
        <v>248.82577612076852</v>
      </c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26"/>
      <c r="BK66" s="17"/>
      <c r="BL66" s="17"/>
      <c r="BM66" s="17"/>
      <c r="BN66" s="17"/>
      <c r="BO66" s="17"/>
      <c r="BP66" s="17"/>
      <c r="BQ66" s="17"/>
      <c r="BR66" s="17"/>
      <c r="BS66" s="17">
        <v>9.121700000029755</v>
      </c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21">
        <f t="shared" si="0"/>
        <v>1166.657576120764</v>
      </c>
    </row>
    <row r="67" spans="1:84" ht="12.75">
      <c r="A67" s="5" t="s">
        <v>117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14.732385793886085</v>
      </c>
      <c r="AA67" s="17">
        <v>9.821803153089125</v>
      </c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>
        <v>31.93791105303912</v>
      </c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26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21">
        <f t="shared" si="0"/>
        <v>56.49210000001433</v>
      </c>
    </row>
    <row r="68" spans="1:84" ht="12.75">
      <c r="A68" s="5" t="s">
        <v>116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>
        <v>-151.03992710818866</v>
      </c>
      <c r="AF68" s="17"/>
      <c r="AG68" s="17"/>
      <c r="AH68" s="17"/>
      <c r="AI68" s="17"/>
      <c r="AJ68" s="17">
        <v>-0.045332606551349575</v>
      </c>
      <c r="AK68" s="17">
        <v>-1.6622868823673613</v>
      </c>
      <c r="AL68" s="17"/>
      <c r="AM68" s="17"/>
      <c r="AN68" s="17">
        <v>-15.795830664366683</v>
      </c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21">
        <f t="shared" si="0"/>
        <v>-168.54337726147406</v>
      </c>
    </row>
    <row r="69" spans="1:84" ht="12.75">
      <c r="A69" s="5" t="s">
        <v>21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25">
        <f>(SUM(B54:X54)+BI54)*(0.0281/100)</f>
        <v>0.03402580657153165</v>
      </c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21">
        <f t="shared" si="0"/>
        <v>0.03402580657153165</v>
      </c>
    </row>
    <row r="70" spans="1:84" ht="12.75">
      <c r="A70" s="5" t="s">
        <v>22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>
        <v>141.58799999990697</v>
      </c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21">
        <f t="shared" si="0"/>
        <v>141.58799999990697</v>
      </c>
    </row>
    <row r="71" spans="1:84" ht="12.75">
      <c r="A71" s="5" t="s">
        <v>115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v>4.810507486936115</v>
      </c>
      <c r="Z71" s="17"/>
      <c r="AA71" s="17">
        <v>10.519841970986091</v>
      </c>
      <c r="AB71" s="17">
        <v>3.8637643773403547</v>
      </c>
      <c r="AC71" s="17">
        <v>1.1215889654377253</v>
      </c>
      <c r="AD71" s="17">
        <v>6.874964888883893</v>
      </c>
      <c r="AE71" s="17"/>
      <c r="AF71" s="17">
        <v>1.9630122611766163</v>
      </c>
      <c r="AG71" s="17">
        <v>18.442573427433693</v>
      </c>
      <c r="AH71" s="17">
        <v>4.300751258843019</v>
      </c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21">
        <f t="shared" si="0"/>
        <v>51.89700463703751</v>
      </c>
    </row>
    <row r="72" spans="1:84" ht="12.75">
      <c r="A72" s="5" t="s">
        <v>24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24">
        <f>+CF64-(SUM(BG30:BG52)+BG70)</f>
        <v>342.87929352741</v>
      </c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21">
        <f aca="true" t="shared" si="1" ref="CF72:CF88">SUM(B72:CE72)</f>
        <v>342.87929352741</v>
      </c>
    </row>
    <row r="73" spans="1:84" ht="12.75">
      <c r="A73" s="5" t="s">
        <v>26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24">
        <f>CF65-(SUM(BH30:BH52)+BH64+BH75+BH76)</f>
        <v>217.0893108165962</v>
      </c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21">
        <f t="shared" si="1"/>
        <v>217.0893108165962</v>
      </c>
    </row>
    <row r="74" spans="1:84" ht="12.75">
      <c r="A74" s="5" t="s">
        <v>25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24">
        <f>CF66-(SUM(BI30:BI52)+SUM(BI53:BI64)+BI65)</f>
        <v>-41.95507704051215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21">
        <f t="shared" si="1"/>
        <v>-41.95507704051215</v>
      </c>
    </row>
    <row r="75" spans="1:84" ht="12.75">
      <c r="A75" s="5" t="s">
        <v>70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>
        <v>44.8585</v>
      </c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21">
        <f t="shared" si="1"/>
        <v>44.8585</v>
      </c>
    </row>
    <row r="76" spans="1:84" ht="12.75">
      <c r="A76" s="5" t="s">
        <v>71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>
        <v>9.1217</v>
      </c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21">
        <f t="shared" si="1"/>
        <v>9.1217</v>
      </c>
    </row>
    <row r="77" spans="1:84" ht="12.75">
      <c r="A77" s="5" t="s">
        <v>27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24">
        <f>BG72</f>
        <v>342.87929352741</v>
      </c>
      <c r="BP77" s="17"/>
      <c r="BQ77" s="17"/>
      <c r="BR77" s="17"/>
      <c r="BS77" s="17"/>
      <c r="BT77" s="17"/>
      <c r="BU77" s="17"/>
      <c r="BV77" s="17">
        <v>31.18331984976872</v>
      </c>
      <c r="BW77" s="17"/>
      <c r="BX77" s="17"/>
      <c r="BY77" s="17"/>
      <c r="BZ77" s="17"/>
      <c r="CA77" s="17"/>
      <c r="CB77" s="17"/>
      <c r="CC77" s="17"/>
      <c r="CD77" s="17"/>
      <c r="CE77" s="17"/>
      <c r="CF77" s="21">
        <f t="shared" si="1"/>
        <v>374.06261337717876</v>
      </c>
    </row>
    <row r="78" spans="1:84" ht="12.75">
      <c r="A78" s="5" t="s">
        <v>29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27"/>
      <c r="BP78" s="24">
        <f>BH73</f>
        <v>217.0893108165962</v>
      </c>
      <c r="BQ78" s="17"/>
      <c r="BR78" s="17"/>
      <c r="BS78" s="17"/>
      <c r="BT78" s="17">
        <v>145.71407407985245</v>
      </c>
      <c r="BU78" s="17"/>
      <c r="BV78" s="17">
        <v>-99.51318693210906</v>
      </c>
      <c r="BW78" s="17"/>
      <c r="BX78" s="17"/>
      <c r="BY78" s="17"/>
      <c r="BZ78" s="17"/>
      <c r="CA78" s="17"/>
      <c r="CB78" s="17"/>
      <c r="CC78" s="17"/>
      <c r="CD78" s="17"/>
      <c r="CE78" s="17"/>
      <c r="CF78" s="21">
        <f t="shared" si="1"/>
        <v>263.29019796433954</v>
      </c>
    </row>
    <row r="79" spans="1:84" ht="12.75">
      <c r="A79" s="5" t="s">
        <v>28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27"/>
      <c r="BP79" s="27"/>
      <c r="BQ79" s="24">
        <f>BI74</f>
        <v>-41.95507704051215</v>
      </c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21">
        <f t="shared" si="1"/>
        <v>-41.95507704051215</v>
      </c>
    </row>
    <row r="80" spans="1:84" ht="12.75">
      <c r="A80" s="5" t="s">
        <v>43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24">
        <f>SUM(BW38:BW42)*(82.44/100)</f>
        <v>248.7616625707067</v>
      </c>
      <c r="BU80" s="24">
        <f>SUM(BW38:BW42)*(8.83/100)</f>
        <v>26.64441388281587</v>
      </c>
      <c r="BV80" s="24">
        <f>SUM(BW38:BW42)*(8.74/100)</f>
        <v>26.3728400153806</v>
      </c>
      <c r="BW80" s="17"/>
      <c r="BX80" s="17"/>
      <c r="BY80" s="17"/>
      <c r="BZ80" s="17"/>
      <c r="CA80" s="17"/>
      <c r="CB80" s="17"/>
      <c r="CC80" s="17"/>
      <c r="CD80" s="17"/>
      <c r="CE80" s="17"/>
      <c r="CF80" s="21">
        <f t="shared" si="1"/>
        <v>301.77891646890316</v>
      </c>
    </row>
    <row r="81" spans="1:84" ht="12.75">
      <c r="A81" s="5" t="s">
        <v>44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24">
        <f>SUM(BX38:BX42)</f>
        <v>11.247462817442742</v>
      </c>
      <c r="BW81" s="17"/>
      <c r="BX81" s="17"/>
      <c r="BY81" s="17"/>
      <c r="BZ81" s="17"/>
      <c r="CA81" s="17"/>
      <c r="CB81" s="17"/>
      <c r="CC81" s="17"/>
      <c r="CD81" s="17"/>
      <c r="CE81" s="17"/>
      <c r="CF81" s="21">
        <f t="shared" si="1"/>
        <v>11.247462817442742</v>
      </c>
    </row>
    <row r="82" spans="1:84" ht="12.75">
      <c r="A82" s="5" t="s">
        <v>45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24">
        <f>SUM(BY38:BY42)</f>
        <v>4.507240871580999</v>
      </c>
      <c r="BW82" s="17"/>
      <c r="BX82" s="17"/>
      <c r="BY82" s="17"/>
      <c r="BZ82" s="17"/>
      <c r="CA82" s="17"/>
      <c r="CB82" s="17"/>
      <c r="CC82" s="17"/>
      <c r="CD82" s="17"/>
      <c r="CE82" s="17"/>
      <c r="CF82" s="21">
        <f t="shared" si="1"/>
        <v>4.507240871580999</v>
      </c>
    </row>
    <row r="83" spans="1:84" ht="12.75">
      <c r="A83" s="5" t="s">
        <v>46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24">
        <f>SUM(BZ38:BZ42)</f>
        <v>5.920539207128308</v>
      </c>
      <c r="BW83" s="17"/>
      <c r="BX83" s="17"/>
      <c r="BY83" s="17"/>
      <c r="BZ83" s="17"/>
      <c r="CA83" s="17"/>
      <c r="CB83" s="17"/>
      <c r="CC83" s="17"/>
      <c r="CD83" s="17"/>
      <c r="CE83" s="17"/>
      <c r="CF83" s="21">
        <f t="shared" si="1"/>
        <v>5.920539207128308</v>
      </c>
    </row>
    <row r="84" spans="1:84" ht="12.75">
      <c r="A84" s="5" t="s">
        <v>47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24">
        <f>SUM(CA38:CA42)</f>
        <v>20.633070760798347</v>
      </c>
      <c r="BW84" s="17"/>
      <c r="BX84" s="17"/>
      <c r="BY84" s="17"/>
      <c r="BZ84" s="17"/>
      <c r="CA84" s="17"/>
      <c r="CB84" s="17"/>
      <c r="CC84" s="17"/>
      <c r="CD84" s="17"/>
      <c r="CE84" s="17"/>
      <c r="CF84" s="21">
        <f t="shared" si="1"/>
        <v>20.633070760798347</v>
      </c>
    </row>
    <row r="85" spans="1:84" ht="12.75">
      <c r="A85" s="5" t="s">
        <v>48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24">
        <f>SUM(CB38:CB42)</f>
        <v>12.986559048661107</v>
      </c>
      <c r="BW85" s="17"/>
      <c r="BX85" s="17"/>
      <c r="BY85" s="17"/>
      <c r="BZ85" s="17"/>
      <c r="CA85" s="17"/>
      <c r="CB85" s="17"/>
      <c r="CC85" s="17"/>
      <c r="CD85" s="17"/>
      <c r="CE85" s="17"/>
      <c r="CF85" s="21">
        <f t="shared" si="1"/>
        <v>12.986559048661107</v>
      </c>
    </row>
    <row r="86" spans="1:84" ht="12.75">
      <c r="A86" s="5" t="s">
        <v>49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24">
        <f>SUM(CC38:CC42)</f>
        <v>81.14379310153763</v>
      </c>
      <c r="BW86" s="17"/>
      <c r="BX86" s="17"/>
      <c r="BY86" s="17"/>
      <c r="BZ86" s="17"/>
      <c r="CA86" s="17"/>
      <c r="CB86" s="17"/>
      <c r="CC86" s="17"/>
      <c r="CD86" s="17"/>
      <c r="CE86" s="17"/>
      <c r="CF86" s="21">
        <f t="shared" si="1"/>
        <v>81.14379310153763</v>
      </c>
    </row>
    <row r="87" spans="1:84" ht="12.75">
      <c r="A87" s="5" t="s">
        <v>50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24">
        <f>SUM(CD38:CD42)</f>
        <v>100.24101420524167</v>
      </c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21">
        <f t="shared" si="1"/>
        <v>100.24101420524167</v>
      </c>
    </row>
    <row r="88" spans="1:84" ht="12.75">
      <c r="A88" s="5" t="s">
        <v>10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24">
        <f>SUM(CE31:CE43)</f>
        <v>-20.415072696893212</v>
      </c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21">
        <f t="shared" si="1"/>
        <v>-20.415072696893212</v>
      </c>
    </row>
    <row r="89" spans="1:84" ht="12.75">
      <c r="A89" s="5" t="s">
        <v>11</v>
      </c>
      <c r="B89" s="21">
        <v>789.0203995706844</v>
      </c>
      <c r="C89" s="21">
        <v>1002.3080177718707</v>
      </c>
      <c r="D89" s="21">
        <v>322.101819781242</v>
      </c>
      <c r="E89" s="21">
        <v>32.01735903905963</v>
      </c>
      <c r="F89" s="21">
        <v>43.76472718313801</v>
      </c>
      <c r="G89" s="21">
        <v>73.15062313770177</v>
      </c>
      <c r="H89" s="21">
        <v>713.365304297778</v>
      </c>
      <c r="I89" s="21">
        <v>67.54246813886854</v>
      </c>
      <c r="J89" s="21">
        <v>151.63392903070888</v>
      </c>
      <c r="K89" s="21">
        <v>91.77475133248018</v>
      </c>
      <c r="L89" s="21">
        <v>15.050376373587294</v>
      </c>
      <c r="M89" s="21">
        <v>55.809427146057956</v>
      </c>
      <c r="N89" s="21">
        <v>322.0015159535038</v>
      </c>
      <c r="O89" s="21">
        <v>1980.2412207818493</v>
      </c>
      <c r="P89" s="21">
        <v>18.289828105115618</v>
      </c>
      <c r="Q89" s="21">
        <v>45.88871706522481</v>
      </c>
      <c r="R89" s="21">
        <v>70.1467923504528</v>
      </c>
      <c r="S89" s="21">
        <v>18.85171561395949</v>
      </c>
      <c r="T89" s="21">
        <v>17.345100573819803</v>
      </c>
      <c r="U89" s="21">
        <v>2.0979789664980846</v>
      </c>
      <c r="V89" s="21">
        <v>1.8866013332670462</v>
      </c>
      <c r="W89" s="21">
        <v>3.5290456495453046</v>
      </c>
      <c r="X89" s="21">
        <v>221.3793244826912</v>
      </c>
      <c r="Y89" s="21">
        <v>927.1702548162017</v>
      </c>
      <c r="Z89" s="21">
        <v>1037.464627388713</v>
      </c>
      <c r="AA89" s="21">
        <v>418.7971454152311</v>
      </c>
      <c r="AB89" s="21">
        <v>94.49867273805825</v>
      </c>
      <c r="AC89" s="21">
        <v>80.19126811759398</v>
      </c>
      <c r="AD89" s="21">
        <v>169.70656205494163</v>
      </c>
      <c r="AE89" s="21">
        <v>640.7975454700918</v>
      </c>
      <c r="AF89" s="21">
        <v>74.10547666945605</v>
      </c>
      <c r="AG89" s="21">
        <v>446.90551862095475</v>
      </c>
      <c r="AH89" s="21">
        <v>122.07124902452578</v>
      </c>
      <c r="AI89" s="21">
        <v>15.05037637346856</v>
      </c>
      <c r="AJ89" s="21">
        <v>55.764094539330344</v>
      </c>
      <c r="AK89" s="21">
        <v>336.65581828667104</v>
      </c>
      <c r="AL89" s="21">
        <v>2095.653415591371</v>
      </c>
      <c r="AM89" s="21">
        <v>18.289828105044673</v>
      </c>
      <c r="AN89" s="21">
        <v>30.09288640085048</v>
      </c>
      <c r="AO89" s="21">
        <v>70.14679235039218</v>
      </c>
      <c r="AP89" s="21">
        <v>18.84912783801584</v>
      </c>
      <c r="AQ89" s="21">
        <v>17.34251279787768</v>
      </c>
      <c r="AR89" s="21">
        <v>2.0979789664225317</v>
      </c>
      <c r="AS89" s="21">
        <v>1.8866013331839229</v>
      </c>
      <c r="AT89" s="21">
        <v>3.529045649467612</v>
      </c>
      <c r="AU89" s="21">
        <v>230.6808969546011</v>
      </c>
      <c r="AV89" s="21">
        <v>429.035357888732</v>
      </c>
      <c r="AW89" s="21">
        <v>121.08827961401576</v>
      </c>
      <c r="AX89" s="21">
        <v>167.4265171402779</v>
      </c>
      <c r="AY89" s="21">
        <v>1893.6512642372984</v>
      </c>
      <c r="AZ89" s="21">
        <v>12.688853356916303</v>
      </c>
      <c r="BA89" s="21">
        <v>4.016404431479053</v>
      </c>
      <c r="BB89" s="21">
        <v>0.23306895362280386</v>
      </c>
      <c r="BC89" s="21">
        <v>0.061781600037601025</v>
      </c>
      <c r="BD89" s="21">
        <v>0.056749446691200946</v>
      </c>
      <c r="BE89" s="21">
        <f>SUM(BE7:BE88)</f>
        <v>0.16662834652999509</v>
      </c>
      <c r="BF89" s="21">
        <f aca="true" t="shared" si="2" ref="BF89:CE89">SUM(BF7:BF88)</f>
        <v>6.213202171788766</v>
      </c>
      <c r="BG89" s="21">
        <f t="shared" si="2"/>
        <v>2182.5202935284296</v>
      </c>
      <c r="BH89" s="21">
        <f t="shared" si="2"/>
        <v>627.5761297943837</v>
      </c>
      <c r="BI89" s="21">
        <f t="shared" si="2"/>
        <v>1166.657576120764</v>
      </c>
      <c r="BJ89" s="21">
        <f t="shared" si="2"/>
        <v>56.49210000001433</v>
      </c>
      <c r="BK89" s="21">
        <f t="shared" si="2"/>
        <v>-168.54337726147406</v>
      </c>
      <c r="BL89" s="21">
        <f t="shared" si="2"/>
        <v>0.03402580657153165</v>
      </c>
      <c r="BM89" s="21">
        <f t="shared" si="2"/>
        <v>141.58799999990697</v>
      </c>
      <c r="BN89" s="21">
        <f t="shared" si="2"/>
        <v>51.89700463703751</v>
      </c>
      <c r="BO89" s="21">
        <f t="shared" si="2"/>
        <v>342.87929352741</v>
      </c>
      <c r="BP89" s="21">
        <f t="shared" si="2"/>
        <v>217.0893108165962</v>
      </c>
      <c r="BQ89" s="21">
        <f t="shared" si="2"/>
        <v>-41.95507704051215</v>
      </c>
      <c r="BR89" s="21">
        <f t="shared" si="2"/>
        <v>44.85850000003611</v>
      </c>
      <c r="BS89" s="21">
        <f t="shared" si="2"/>
        <v>9.121700000029755</v>
      </c>
      <c r="BT89" s="21">
        <f t="shared" si="2"/>
        <v>374.06066395366594</v>
      </c>
      <c r="BU89" s="21">
        <f t="shared" si="2"/>
        <v>263.32409389520666</v>
      </c>
      <c r="BV89" s="21">
        <f t="shared" si="2"/>
        <v>-41.95702706695974</v>
      </c>
      <c r="BW89" s="21">
        <f t="shared" si="2"/>
        <v>301.7487415947437</v>
      </c>
      <c r="BX89" s="21">
        <f t="shared" si="2"/>
        <v>11.247462817442742</v>
      </c>
      <c r="BY89" s="21">
        <f t="shared" si="2"/>
        <v>4.507240871580999</v>
      </c>
      <c r="BZ89" s="21">
        <f t="shared" si="2"/>
        <v>5.920539207128308</v>
      </c>
      <c r="CA89" s="21">
        <f t="shared" si="2"/>
        <v>20.633070760798347</v>
      </c>
      <c r="CB89" s="21">
        <f t="shared" si="2"/>
        <v>12.986559048661107</v>
      </c>
      <c r="CC89" s="21">
        <f t="shared" si="2"/>
        <v>81.14379310153763</v>
      </c>
      <c r="CD89" s="21">
        <f t="shared" si="2"/>
        <v>100.24101420524167</v>
      </c>
      <c r="CE89" s="21">
        <f t="shared" si="2"/>
        <v>-20.415072696893212</v>
      </c>
      <c r="CF89" s="18" t="s">
        <v>168</v>
      </c>
    </row>
    <row r="90" spans="1:84" ht="12.75">
      <c r="A90" s="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</row>
    <row r="91" spans="1:84" ht="12.75">
      <c r="A91" s="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</row>
    <row r="92" spans="1:84" ht="12.75">
      <c r="A92" s="15" t="s">
        <v>170</v>
      </c>
      <c r="B92" s="19">
        <f>+CF7</f>
        <v>789.0203995718207</v>
      </c>
      <c r="C92" s="19">
        <f>+CF8</f>
        <v>1002.3080177719424</v>
      </c>
      <c r="D92" s="19">
        <f>+CF9</f>
        <v>322.10181978117856</v>
      </c>
      <c r="E92" s="19">
        <f>+CF10</f>
        <v>32.01735903898867</v>
      </c>
      <c r="F92" s="19">
        <f>+CF11</f>
        <v>43.764727183039945</v>
      </c>
      <c r="G92" s="19">
        <f>+CF12</f>
        <v>73.15062313761103</v>
      </c>
      <c r="H92" s="19">
        <f>+CF13</f>
        <v>713.3653042977072</v>
      </c>
      <c r="I92" s="19">
        <f>+CF14</f>
        <v>67.54246813879183</v>
      </c>
      <c r="J92" s="19">
        <f>+CF15</f>
        <v>151.63392903063806</v>
      </c>
      <c r="K92" s="19">
        <f>+CF16</f>
        <v>91.77475133240942</v>
      </c>
      <c r="L92" s="19">
        <f>+CF17</f>
        <v>15.05037637346856</v>
      </c>
      <c r="M92" s="19">
        <f>+CF18</f>
        <v>55.80942714588169</v>
      </c>
      <c r="N92" s="19">
        <f>+CF19</f>
        <v>322.00151595342055</v>
      </c>
      <c r="O92" s="19">
        <f>+CF20</f>
        <v>1980.2412207817783</v>
      </c>
      <c r="P92" s="19">
        <f>+CF21</f>
        <v>18.289828105044673</v>
      </c>
      <c r="Q92" s="19">
        <f>+CF22</f>
        <v>45.888717065217165</v>
      </c>
      <c r="R92" s="19">
        <f>+CF23</f>
        <v>70.14679235039218</v>
      </c>
      <c r="S92" s="19">
        <f>+CF24</f>
        <v>18.84912783801584</v>
      </c>
      <c r="T92" s="19">
        <f>+CF25</f>
        <v>17.34251279787768</v>
      </c>
      <c r="U92" s="19">
        <f>+CF26</f>
        <v>2.0979789664225317</v>
      </c>
      <c r="V92" s="19">
        <f>+CF27</f>
        <v>1.8866013331839229</v>
      </c>
      <c r="W92" s="19">
        <f>+CF28</f>
        <v>3.529045649467612</v>
      </c>
      <c r="X92" s="19">
        <f>+CF29</f>
        <v>221.37932448262322</v>
      </c>
      <c r="Y92" s="19">
        <f>+CF30</f>
        <v>927.1702548175508</v>
      </c>
      <c r="Z92" s="19">
        <f>+CF31</f>
        <v>1037.4646273886547</v>
      </c>
      <c r="AA92" s="19">
        <f>+CF32</f>
        <v>418.7971454151462</v>
      </c>
      <c r="AB92" s="19">
        <f>+CF33</f>
        <v>94.49867273796588</v>
      </c>
      <c r="AC92" s="19">
        <f>+CF34</f>
        <v>80.19126811749582</v>
      </c>
      <c r="AD92" s="19">
        <f>+CF35</f>
        <v>169.70935938397716</v>
      </c>
      <c r="AE92" s="19">
        <f>+CF36</f>
        <v>640.797545469987</v>
      </c>
      <c r="AF92" s="19">
        <f>+CF37</f>
        <v>74.1078548920085</v>
      </c>
      <c r="AG92" s="19">
        <f>+CF38</f>
        <v>446.90551862093827</v>
      </c>
      <c r="AH92" s="19">
        <f>+CF39</f>
        <v>122.07107063173693</v>
      </c>
      <c r="AI92" s="19">
        <f>+CF40</f>
        <v>15.050376373476503</v>
      </c>
      <c r="AJ92" s="19">
        <f>+CF41</f>
        <v>55.764094539250294</v>
      </c>
      <c r="AK92" s="19">
        <f>+CF42</f>
        <v>336.65581828668473</v>
      </c>
      <c r="AL92" s="19">
        <f>+CF43</f>
        <v>2095.6534155913455</v>
      </c>
      <c r="AM92" s="19">
        <f>+CF44</f>
        <v>18.28982810498314</v>
      </c>
      <c r="AN92" s="19">
        <f>+CF45</f>
        <v>30.092886400724506</v>
      </c>
      <c r="AO92" s="19">
        <f>+CF46</f>
        <v>70.14679235033059</v>
      </c>
      <c r="AP92" s="19">
        <f>+CF47</f>
        <v>18.84912783795441</v>
      </c>
      <c r="AQ92" s="19">
        <f>+CF48</f>
        <v>17.342512797816262</v>
      </c>
      <c r="AR92" s="19">
        <f>+CF49</f>
        <v>2.097978966365663</v>
      </c>
      <c r="AS92" s="19">
        <f>+CF50</f>
        <v>1.8866013330402762</v>
      </c>
      <c r="AT92" s="19">
        <f>+CF51</f>
        <v>3.52904564943259</v>
      </c>
      <c r="AU92" s="19">
        <f>+CF52</f>
        <v>230.68089695459628</v>
      </c>
      <c r="AV92" s="19">
        <f>+CF53</f>
        <v>429.0353578888168</v>
      </c>
      <c r="AW92" s="19">
        <f>+CF54</f>
        <v>121.08827961399163</v>
      </c>
      <c r="AX92" s="19">
        <f>+CF55</f>
        <v>167.42651714025376</v>
      </c>
      <c r="AY92" s="19">
        <f>+CF56</f>
        <v>1893.6512642372045</v>
      </c>
      <c r="AZ92" s="19">
        <f>+CF57</f>
        <v>12.688853356929945</v>
      </c>
      <c r="BA92" s="19">
        <f>+CF58</f>
        <v>4.016404431401148</v>
      </c>
      <c r="BB92" s="19">
        <f>+CF59</f>
        <v>0.2330689535280648</v>
      </c>
      <c r="BC92" s="19">
        <f>+CF60</f>
        <v>0.06178159990334098</v>
      </c>
      <c r="BD92" s="19">
        <f>+CF61</f>
        <v>0.056749446556226206</v>
      </c>
      <c r="BE92" s="19">
        <f>+CF62</f>
        <v>0.16662834652999509</v>
      </c>
      <c r="BF92" s="19">
        <f>+CF63</f>
        <v>6.213202171788766</v>
      </c>
      <c r="BG92" s="19">
        <f>+CF64</f>
        <v>2182.5202935284296</v>
      </c>
      <c r="BH92" s="19">
        <f>+CF65</f>
        <v>627.5761297943836</v>
      </c>
      <c r="BI92" s="19">
        <f>+CF66</f>
        <v>1166.657576120764</v>
      </c>
      <c r="BJ92" s="19">
        <f>+CF67</f>
        <v>56.49210000001433</v>
      </c>
      <c r="BK92" s="19">
        <f>+CF68</f>
        <v>-168.54337726147406</v>
      </c>
      <c r="BL92" s="19">
        <f>+CF69</f>
        <v>0.03402580657153165</v>
      </c>
      <c r="BM92" s="19">
        <f>+CF70</f>
        <v>141.58799999990697</v>
      </c>
      <c r="BN92" s="19">
        <f>+CF71</f>
        <v>51.89700463703751</v>
      </c>
      <c r="BO92" s="19">
        <f>+CF72</f>
        <v>342.87929352741</v>
      </c>
      <c r="BP92" s="19">
        <f>+CF73</f>
        <v>217.0893108165962</v>
      </c>
      <c r="BQ92" s="19">
        <f>+CF74</f>
        <v>-41.95507704051215</v>
      </c>
      <c r="BR92" s="19">
        <f>+CF75</f>
        <v>44.8585</v>
      </c>
      <c r="BS92" s="19">
        <f>+CF76</f>
        <v>9.1217</v>
      </c>
      <c r="BT92" s="19">
        <f>+CF77</f>
        <v>374.06261337717876</v>
      </c>
      <c r="BU92" s="19">
        <f>+CF78</f>
        <v>263.29019796433954</v>
      </c>
      <c r="BV92" s="19">
        <f>+CF79</f>
        <v>-41.95507704051215</v>
      </c>
      <c r="BW92" s="19">
        <f>+CF80</f>
        <v>301.77891646890316</v>
      </c>
      <c r="BX92" s="19">
        <f>+CF81</f>
        <v>11.247462817442742</v>
      </c>
      <c r="BY92" s="19">
        <f>+CF82</f>
        <v>4.507240871580999</v>
      </c>
      <c r="BZ92" s="19">
        <f>+CF83</f>
        <v>5.920539207128308</v>
      </c>
      <c r="CA92" s="19">
        <f>+CF84</f>
        <v>20.633070760798347</v>
      </c>
      <c r="CB92" s="19">
        <f>+CF85</f>
        <v>12.986559048661107</v>
      </c>
      <c r="CC92" s="19">
        <f>+CF86</f>
        <v>81.14379310153763</v>
      </c>
      <c r="CD92" s="19">
        <f>+CF87</f>
        <v>100.24101420524167</v>
      </c>
      <c r="CE92" s="19">
        <f>+CF88</f>
        <v>-20.415072696893212</v>
      </c>
      <c r="CF92" s="19"/>
    </row>
    <row r="93" spans="1:83" ht="12.75">
      <c r="A93" s="20" t="s">
        <v>169</v>
      </c>
      <c r="B93" s="28">
        <f>+B89-B92</f>
        <v>-1.1362999430275522E-09</v>
      </c>
      <c r="C93" s="28">
        <f aca="true" t="shared" si="3" ref="C93:BN93">+C89-C92</f>
        <v>-7.173639460233971E-11</v>
      </c>
      <c r="D93" s="28">
        <f t="shared" si="3"/>
        <v>6.343725544866174E-11</v>
      </c>
      <c r="E93" s="28">
        <f t="shared" si="3"/>
        <v>7.09547975930036E-11</v>
      </c>
      <c r="F93" s="28">
        <f t="shared" si="3"/>
        <v>9.806200296225143E-11</v>
      </c>
      <c r="G93" s="28">
        <f t="shared" si="3"/>
        <v>9.07363073565648E-11</v>
      </c>
      <c r="H93" s="28">
        <f t="shared" si="3"/>
        <v>7.082689990056679E-11</v>
      </c>
      <c r="I93" s="28">
        <f t="shared" si="3"/>
        <v>7.671019375266042E-11</v>
      </c>
      <c r="J93" s="28">
        <f t="shared" si="3"/>
        <v>7.082689990056679E-11</v>
      </c>
      <c r="K93" s="28">
        <f t="shared" si="3"/>
        <v>7.075584562699078E-11</v>
      </c>
      <c r="L93" s="28">
        <f t="shared" si="3"/>
        <v>1.1873524385919154E-10</v>
      </c>
      <c r="M93" s="28">
        <f t="shared" si="3"/>
        <v>1.7626433646000805E-10</v>
      </c>
      <c r="N93" s="28">
        <f t="shared" si="3"/>
        <v>8.327560863108374E-11</v>
      </c>
      <c r="O93" s="28">
        <f t="shared" si="3"/>
        <v>7.09405867382884E-11</v>
      </c>
      <c r="P93" s="28">
        <f t="shared" si="3"/>
        <v>7.09441394519672E-11</v>
      </c>
      <c r="Q93" s="28">
        <f t="shared" si="3"/>
        <v>7.645439836778678E-12</v>
      </c>
      <c r="R93" s="28">
        <f t="shared" si="3"/>
        <v>6.062350621505175E-11</v>
      </c>
      <c r="S93" s="28">
        <f t="shared" si="3"/>
        <v>0.0025877759436525594</v>
      </c>
      <c r="T93" s="28">
        <f t="shared" si="3"/>
        <v>0.0025877759421213398</v>
      </c>
      <c r="U93" s="28">
        <f t="shared" si="3"/>
        <v>7.555289727179115E-11</v>
      </c>
      <c r="V93" s="28">
        <f t="shared" si="3"/>
        <v>8.312328603210517E-11</v>
      </c>
      <c r="W93" s="28">
        <f t="shared" si="3"/>
        <v>7.769251908484875E-11</v>
      </c>
      <c r="X93" s="28">
        <f t="shared" si="3"/>
        <v>6.798472895752639E-11</v>
      </c>
      <c r="Y93" s="28">
        <f t="shared" si="3"/>
        <v>-1.3491217032424174E-09</v>
      </c>
      <c r="Z93" s="28">
        <f t="shared" si="3"/>
        <v>5.843503458891064E-11</v>
      </c>
      <c r="AA93" s="28">
        <f t="shared" si="3"/>
        <v>8.492406777804717E-11</v>
      </c>
      <c r="AB93" s="28">
        <f t="shared" si="3"/>
        <v>9.237055564881302E-11</v>
      </c>
      <c r="AC93" s="28">
        <f t="shared" si="3"/>
        <v>9.815437351790024E-11</v>
      </c>
      <c r="AD93" s="28">
        <f t="shared" si="3"/>
        <v>-0.002797329035530538</v>
      </c>
      <c r="AE93" s="28">
        <f t="shared" si="3"/>
        <v>1.0481926437932998E-10</v>
      </c>
      <c r="AF93" s="28">
        <f t="shared" si="3"/>
        <v>-0.002378222552451348</v>
      </c>
      <c r="AG93" s="28">
        <f t="shared" si="3"/>
        <v>1.6484591469634324E-11</v>
      </c>
      <c r="AH93" s="28">
        <f t="shared" si="3"/>
        <v>0.0001783927888538983</v>
      </c>
      <c r="AI93" s="28">
        <f t="shared" si="3"/>
        <v>-7.94386778579792E-12</v>
      </c>
      <c r="AJ93" s="28">
        <f t="shared" si="3"/>
        <v>8.004974461073289E-11</v>
      </c>
      <c r="AK93" s="28">
        <f t="shared" si="3"/>
        <v>-1.3699263945454732E-11</v>
      </c>
      <c r="AL93" s="28">
        <f t="shared" si="3"/>
        <v>2.546585164964199E-11</v>
      </c>
      <c r="AM93" s="28">
        <f t="shared" si="3"/>
        <v>6.153300091682468E-11</v>
      </c>
      <c r="AN93" s="28">
        <f t="shared" si="3"/>
        <v>1.2597567433658696E-10</v>
      </c>
      <c r="AO93" s="28">
        <f t="shared" si="3"/>
        <v>6.158984433568548E-11</v>
      </c>
      <c r="AP93" s="28">
        <f t="shared" si="3"/>
        <v>6.142997222013946E-11</v>
      </c>
      <c r="AQ93" s="28">
        <f t="shared" si="3"/>
        <v>6.141931407910306E-11</v>
      </c>
      <c r="AR93" s="28">
        <f t="shared" si="3"/>
        <v>5.686873194576947E-11</v>
      </c>
      <c r="AS93" s="28">
        <f t="shared" si="3"/>
        <v>1.4364665013033573E-10</v>
      </c>
      <c r="AT93" s="28">
        <f t="shared" si="3"/>
        <v>3.502220735640549E-11</v>
      </c>
      <c r="AU93" s="28">
        <f t="shared" si="3"/>
        <v>4.831690603168681E-12</v>
      </c>
      <c r="AV93" s="28">
        <f t="shared" si="3"/>
        <v>-8.481038094032556E-11</v>
      </c>
      <c r="AW93" s="28">
        <f t="shared" si="3"/>
        <v>2.4130031306413002E-11</v>
      </c>
      <c r="AX93" s="28">
        <f t="shared" si="3"/>
        <v>2.4130031306413002E-11</v>
      </c>
      <c r="AY93" s="28">
        <f t="shared" si="3"/>
        <v>9.390532795805484E-11</v>
      </c>
      <c r="AZ93" s="28">
        <f t="shared" si="3"/>
        <v>-1.3642420526593924E-11</v>
      </c>
      <c r="BA93" s="28">
        <f t="shared" si="3"/>
        <v>7.790479372715708E-11</v>
      </c>
      <c r="BB93" s="28">
        <f t="shared" si="3"/>
        <v>9.47390499383971E-11</v>
      </c>
      <c r="BC93" s="28">
        <f t="shared" si="3"/>
        <v>1.3426004752403742E-10</v>
      </c>
      <c r="BD93" s="28">
        <f t="shared" si="3"/>
        <v>1.3497473971835205E-10</v>
      </c>
      <c r="BE93" s="28">
        <f t="shared" si="3"/>
        <v>0</v>
      </c>
      <c r="BF93" s="28">
        <f t="shared" si="3"/>
        <v>0</v>
      </c>
      <c r="BG93" s="28">
        <f t="shared" si="3"/>
        <v>0</v>
      </c>
      <c r="BH93" s="28">
        <f t="shared" si="3"/>
        <v>0</v>
      </c>
      <c r="BI93" s="28">
        <f t="shared" si="3"/>
        <v>0</v>
      </c>
      <c r="BJ93" s="28">
        <f t="shared" si="3"/>
        <v>0</v>
      </c>
      <c r="BK93" s="28">
        <f t="shared" si="3"/>
        <v>0</v>
      </c>
      <c r="BL93" s="28">
        <f t="shared" si="3"/>
        <v>0</v>
      </c>
      <c r="BM93" s="28">
        <f t="shared" si="3"/>
        <v>0</v>
      </c>
      <c r="BN93" s="28">
        <f t="shared" si="3"/>
        <v>0</v>
      </c>
      <c r="BO93" s="28">
        <f aca="true" t="shared" si="4" ref="BO93:CE93">+BO89-BO92</f>
        <v>0</v>
      </c>
      <c r="BP93" s="28">
        <f t="shared" si="4"/>
        <v>0</v>
      </c>
      <c r="BQ93" s="28">
        <f t="shared" si="4"/>
        <v>0</v>
      </c>
      <c r="BR93" s="28">
        <f t="shared" si="4"/>
        <v>3.610978183132829E-11</v>
      </c>
      <c r="BS93" s="28">
        <f t="shared" si="4"/>
        <v>2.9753977059954195E-11</v>
      </c>
      <c r="BT93" s="28">
        <f t="shared" si="4"/>
        <v>-0.0019494235128263426</v>
      </c>
      <c r="BU93" s="28">
        <f t="shared" si="4"/>
        <v>0.03389593086711784</v>
      </c>
      <c r="BV93" s="28">
        <f t="shared" si="4"/>
        <v>-0.0019500264475880158</v>
      </c>
      <c r="BW93" s="28">
        <f t="shared" si="4"/>
        <v>-0.030174874159456522</v>
      </c>
      <c r="BX93" s="28">
        <f t="shared" si="4"/>
        <v>0</v>
      </c>
      <c r="BY93" s="28">
        <f t="shared" si="4"/>
        <v>0</v>
      </c>
      <c r="BZ93" s="28">
        <f t="shared" si="4"/>
        <v>0</v>
      </c>
      <c r="CA93" s="28">
        <f t="shared" si="4"/>
        <v>0</v>
      </c>
      <c r="CB93" s="28">
        <f t="shared" si="4"/>
        <v>0</v>
      </c>
      <c r="CC93" s="28">
        <f t="shared" si="4"/>
        <v>0</v>
      </c>
      <c r="CD93" s="28">
        <f t="shared" si="4"/>
        <v>0</v>
      </c>
      <c r="CE93" s="28">
        <f t="shared" si="4"/>
        <v>0</v>
      </c>
    </row>
    <row r="94" spans="1:74" ht="12.75">
      <c r="A94" s="2"/>
      <c r="BT94" s="19"/>
      <c r="BU94" s="19"/>
      <c r="BV94" s="19"/>
    </row>
    <row r="95" spans="1:73" ht="12.75">
      <c r="A95" s="2"/>
      <c r="BU95" s="16"/>
    </row>
    <row r="96" spans="1:73" ht="12.75">
      <c r="A96" s="2"/>
      <c r="BU96" s="19"/>
    </row>
    <row r="97" spans="1:73" ht="12.75">
      <c r="A97" s="2"/>
      <c r="BU97" s="19"/>
    </row>
    <row r="98" spans="1:73" ht="12.75">
      <c r="A98" s="2"/>
      <c r="BU98" s="19"/>
    </row>
    <row r="99" spans="1:73" ht="12.75">
      <c r="A99" s="2"/>
      <c r="BU99" s="19"/>
    </row>
    <row r="100" spans="1:73" ht="12.75">
      <c r="A100" s="2"/>
      <c r="BU100" s="19"/>
    </row>
    <row r="101" spans="1:73" ht="12.75">
      <c r="A101" s="2"/>
      <c r="BU101" s="19"/>
    </row>
    <row r="102" spans="1:73" ht="12.75">
      <c r="A102" s="2"/>
      <c r="BU102" s="19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</sheetData>
  <printOptions/>
  <pageMargins left="0.75" right="0.75" top="1" bottom="1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140625" defaultRowHeight="12.75"/>
  <cols>
    <col min="1" max="1" width="14.7109375" style="0" customWidth="1"/>
    <col min="2" max="2" width="48.421875" style="0" bestFit="1" customWidth="1"/>
    <col min="3" max="16384" width="11.421875" style="0" customWidth="1"/>
  </cols>
  <sheetData>
    <row r="1" ht="12.75">
      <c r="A1" s="14" t="s">
        <v>167</v>
      </c>
    </row>
    <row r="4" spans="1:2" ht="21.75" customHeight="1" thickBot="1">
      <c r="A4" s="6" t="s">
        <v>126</v>
      </c>
      <c r="B4" s="6" t="s">
        <v>127</v>
      </c>
    </row>
    <row r="5" spans="1:2" ht="12.75">
      <c r="A5" s="7" t="s">
        <v>0</v>
      </c>
      <c r="B5" s="8" t="s">
        <v>98</v>
      </c>
    </row>
    <row r="6" spans="1:2" ht="12.75">
      <c r="A6" s="7" t="s">
        <v>1</v>
      </c>
      <c r="B6" s="7" t="s">
        <v>111</v>
      </c>
    </row>
    <row r="7" spans="1:2" ht="12.75">
      <c r="A7" s="7" t="s">
        <v>2</v>
      </c>
      <c r="B7" s="7" t="s">
        <v>112</v>
      </c>
    </row>
    <row r="8" spans="1:2" ht="12.75">
      <c r="A8" s="7" t="s">
        <v>3</v>
      </c>
      <c r="B8" s="7" t="s">
        <v>110</v>
      </c>
    </row>
    <row r="9" spans="1:2" ht="12.75">
      <c r="A9" s="7" t="s">
        <v>4</v>
      </c>
      <c r="B9" s="7" t="s">
        <v>113</v>
      </c>
    </row>
    <row r="10" spans="1:2" ht="12.75">
      <c r="A10" s="7" t="s">
        <v>38</v>
      </c>
      <c r="B10" s="7" t="s">
        <v>128</v>
      </c>
    </row>
    <row r="11" spans="1:2" ht="12.75">
      <c r="A11" s="7" t="s">
        <v>5</v>
      </c>
      <c r="B11" s="7" t="s">
        <v>114</v>
      </c>
    </row>
    <row r="12" spans="1:2" ht="12.75">
      <c r="A12" s="7" t="s">
        <v>37</v>
      </c>
      <c r="B12" s="7" t="s">
        <v>129</v>
      </c>
    </row>
    <row r="13" spans="1:2" ht="12.75">
      <c r="A13" s="7" t="s">
        <v>60</v>
      </c>
      <c r="B13" s="7" t="s">
        <v>130</v>
      </c>
    </row>
    <row r="14" spans="1:2" ht="12.75">
      <c r="A14" s="7" t="s">
        <v>39</v>
      </c>
      <c r="B14" s="7" t="s">
        <v>131</v>
      </c>
    </row>
    <row r="15" spans="1:2" ht="12.75">
      <c r="A15" s="7" t="s">
        <v>34</v>
      </c>
      <c r="B15" s="8" t="s">
        <v>99</v>
      </c>
    </row>
    <row r="16" spans="1:2" ht="12.75">
      <c r="A16" s="7" t="s">
        <v>35</v>
      </c>
      <c r="B16" s="8" t="s">
        <v>100</v>
      </c>
    </row>
    <row r="17" spans="1:2" ht="12.75">
      <c r="A17" s="7" t="s">
        <v>6</v>
      </c>
      <c r="B17" s="7" t="s">
        <v>132</v>
      </c>
    </row>
    <row r="18" spans="1:2" ht="12.75">
      <c r="A18" s="7" t="s">
        <v>33</v>
      </c>
      <c r="B18" s="7" t="s">
        <v>133</v>
      </c>
    </row>
    <row r="19" spans="1:2" ht="12.75">
      <c r="A19" s="7" t="s">
        <v>61</v>
      </c>
      <c r="B19" s="8" t="s">
        <v>102</v>
      </c>
    </row>
    <row r="20" spans="1:2" ht="12.75">
      <c r="A20" s="7" t="s">
        <v>62</v>
      </c>
      <c r="B20" s="9" t="s">
        <v>103</v>
      </c>
    </row>
    <row r="21" spans="1:2" ht="12.75">
      <c r="A21" s="7" t="s">
        <v>63</v>
      </c>
      <c r="B21" s="9" t="s">
        <v>106</v>
      </c>
    </row>
    <row r="22" spans="1:2" ht="12.75">
      <c r="A22" s="7" t="s">
        <v>64</v>
      </c>
      <c r="B22" s="9" t="s">
        <v>108</v>
      </c>
    </row>
    <row r="23" spans="1:2" ht="12.75">
      <c r="A23" s="7" t="s">
        <v>65</v>
      </c>
      <c r="B23" s="9" t="s">
        <v>109</v>
      </c>
    </row>
    <row r="24" spans="1:2" ht="12.75">
      <c r="A24" s="7" t="s">
        <v>66</v>
      </c>
      <c r="B24" s="9" t="s">
        <v>107</v>
      </c>
    </row>
    <row r="25" spans="1:2" ht="12.75">
      <c r="A25" s="7" t="s">
        <v>67</v>
      </c>
      <c r="B25" s="9" t="s">
        <v>104</v>
      </c>
    </row>
    <row r="26" spans="1:2" ht="12.75">
      <c r="A26" s="7" t="s">
        <v>68</v>
      </c>
      <c r="B26" s="8" t="s">
        <v>105</v>
      </c>
    </row>
    <row r="27" spans="1:2" ht="12.75">
      <c r="A27" s="7" t="s">
        <v>69</v>
      </c>
      <c r="B27" s="8" t="s">
        <v>101</v>
      </c>
    </row>
    <row r="28" spans="1:2" ht="12.75">
      <c r="A28" s="7" t="s">
        <v>12</v>
      </c>
      <c r="B28" s="8" t="s">
        <v>134</v>
      </c>
    </row>
    <row r="29" spans="1:2" ht="12.75">
      <c r="A29" s="7" t="s">
        <v>13</v>
      </c>
      <c r="B29" s="7" t="s">
        <v>135</v>
      </c>
    </row>
    <row r="30" spans="1:2" ht="12.75">
      <c r="A30" s="7" t="s">
        <v>14</v>
      </c>
      <c r="B30" s="7" t="s">
        <v>136</v>
      </c>
    </row>
    <row r="31" spans="1:2" ht="12.75">
      <c r="A31" s="7" t="s">
        <v>15</v>
      </c>
      <c r="B31" s="7" t="s">
        <v>137</v>
      </c>
    </row>
    <row r="32" spans="1:2" ht="12.75">
      <c r="A32" s="7" t="s">
        <v>16</v>
      </c>
      <c r="B32" s="7" t="s">
        <v>138</v>
      </c>
    </row>
    <row r="33" spans="1:2" ht="12.75">
      <c r="A33" s="7" t="s">
        <v>17</v>
      </c>
      <c r="B33" s="7" t="s">
        <v>139</v>
      </c>
    </row>
    <row r="34" spans="1:2" ht="12.75">
      <c r="A34" s="7" t="s">
        <v>32</v>
      </c>
      <c r="B34" s="7" t="s">
        <v>140</v>
      </c>
    </row>
    <row r="35" spans="1:2" ht="12.75">
      <c r="A35" s="7" t="s">
        <v>36</v>
      </c>
      <c r="B35" s="7" t="s">
        <v>141</v>
      </c>
    </row>
    <row r="36" spans="1:2" ht="12.75">
      <c r="A36" s="7" t="s">
        <v>51</v>
      </c>
      <c r="B36" s="7" t="s">
        <v>142</v>
      </c>
    </row>
    <row r="37" spans="1:2" ht="12.75">
      <c r="A37" s="7" t="s">
        <v>18</v>
      </c>
      <c r="B37" s="7" t="s">
        <v>143</v>
      </c>
    </row>
    <row r="38" spans="1:2" ht="12.75">
      <c r="A38" s="7" t="s">
        <v>31</v>
      </c>
      <c r="B38" s="8" t="s">
        <v>144</v>
      </c>
    </row>
    <row r="39" spans="1:2" ht="12.75">
      <c r="A39" s="7" t="s">
        <v>30</v>
      </c>
      <c r="B39" s="8" t="s">
        <v>145</v>
      </c>
    </row>
    <row r="40" spans="1:2" ht="12.75">
      <c r="A40" s="7" t="s">
        <v>19</v>
      </c>
      <c r="B40" s="7" t="s">
        <v>146</v>
      </c>
    </row>
    <row r="41" spans="1:2" ht="12.75">
      <c r="A41" s="7" t="s">
        <v>23</v>
      </c>
      <c r="B41" s="7" t="s">
        <v>147</v>
      </c>
    </row>
    <row r="42" spans="1:2" ht="12.75">
      <c r="A42" s="7" t="s">
        <v>20</v>
      </c>
      <c r="B42" s="8" t="s">
        <v>148</v>
      </c>
    </row>
    <row r="43" spans="1:2" ht="12.75">
      <c r="A43" s="7" t="s">
        <v>52</v>
      </c>
      <c r="B43" s="9" t="s">
        <v>149</v>
      </c>
    </row>
    <row r="44" spans="1:2" ht="12.75">
      <c r="A44" s="7" t="s">
        <v>53</v>
      </c>
      <c r="B44" s="9" t="s">
        <v>150</v>
      </c>
    </row>
    <row r="45" spans="1:2" ht="12.75">
      <c r="A45" s="7" t="s">
        <v>54</v>
      </c>
      <c r="B45" s="9" t="s">
        <v>151</v>
      </c>
    </row>
    <row r="46" spans="1:2" ht="12.75">
      <c r="A46" s="7" t="s">
        <v>55</v>
      </c>
      <c r="B46" s="9" t="s">
        <v>152</v>
      </c>
    </row>
    <row r="47" spans="1:2" ht="12.75">
      <c r="A47" s="7" t="s">
        <v>56</v>
      </c>
      <c r="B47" s="9" t="s">
        <v>153</v>
      </c>
    </row>
    <row r="48" spans="1:2" ht="12.75">
      <c r="A48" s="7" t="s">
        <v>58</v>
      </c>
      <c r="B48" s="9" t="s">
        <v>154</v>
      </c>
    </row>
    <row r="49" spans="1:2" ht="12.75">
      <c r="A49" s="7" t="s">
        <v>59</v>
      </c>
      <c r="B49" s="8" t="s">
        <v>155</v>
      </c>
    </row>
    <row r="50" spans="1:2" ht="12.75">
      <c r="A50" s="7" t="s">
        <v>57</v>
      </c>
      <c r="B50" s="8" t="s">
        <v>156</v>
      </c>
    </row>
    <row r="51" spans="1:2" ht="12.75">
      <c r="A51" s="7" t="s">
        <v>40</v>
      </c>
      <c r="B51" s="8" t="s">
        <v>94</v>
      </c>
    </row>
    <row r="52" spans="1:2" ht="12.75">
      <c r="A52" s="7" t="s">
        <v>41</v>
      </c>
      <c r="B52" s="9" t="s">
        <v>95</v>
      </c>
    </row>
    <row r="53" spans="1:2" ht="12.75">
      <c r="A53" s="7" t="s">
        <v>42</v>
      </c>
      <c r="B53" s="8" t="s">
        <v>96</v>
      </c>
    </row>
    <row r="54" spans="1:2" ht="12.75">
      <c r="A54" s="7" t="s">
        <v>118</v>
      </c>
      <c r="B54" s="9" t="s">
        <v>97</v>
      </c>
    </row>
    <row r="55" spans="1:2" ht="12.75">
      <c r="A55" s="7" t="s">
        <v>119</v>
      </c>
      <c r="B55" s="13" t="s">
        <v>160</v>
      </c>
    </row>
    <row r="56" spans="1:2" ht="12.75">
      <c r="A56" s="7" t="s">
        <v>120</v>
      </c>
      <c r="B56" s="13" t="s">
        <v>161</v>
      </c>
    </row>
    <row r="57" spans="1:2" ht="12.75">
      <c r="A57" s="7" t="s">
        <v>121</v>
      </c>
      <c r="B57" s="13" t="s">
        <v>162</v>
      </c>
    </row>
    <row r="58" spans="1:2" ht="12.75">
      <c r="A58" s="7" t="s">
        <v>122</v>
      </c>
      <c r="B58" s="13" t="s">
        <v>163</v>
      </c>
    </row>
    <row r="59" spans="1:2" ht="12.75">
      <c r="A59" s="7" t="s">
        <v>123</v>
      </c>
      <c r="B59" s="13" t="s">
        <v>164</v>
      </c>
    </row>
    <row r="60" spans="1:2" ht="12.75">
      <c r="A60" s="7" t="s">
        <v>124</v>
      </c>
      <c r="B60" s="13" t="s">
        <v>165</v>
      </c>
    </row>
    <row r="61" spans="1:2" ht="12.75">
      <c r="A61" s="7" t="s">
        <v>125</v>
      </c>
      <c r="B61" s="13" t="s">
        <v>166</v>
      </c>
    </row>
    <row r="62" spans="1:2" ht="12.75">
      <c r="A62" s="7" t="s">
        <v>7</v>
      </c>
      <c r="B62" s="9" t="s">
        <v>93</v>
      </c>
    </row>
    <row r="63" spans="1:2" ht="12.75">
      <c r="A63" s="7" t="s">
        <v>8</v>
      </c>
      <c r="B63" s="9" t="s">
        <v>157</v>
      </c>
    </row>
    <row r="64" spans="1:2" ht="12.75">
      <c r="A64" s="7" t="s">
        <v>9</v>
      </c>
      <c r="B64" s="9" t="s">
        <v>158</v>
      </c>
    </row>
    <row r="65" spans="1:2" ht="12.75">
      <c r="A65" s="7" t="s">
        <v>117</v>
      </c>
      <c r="B65" s="9" t="s">
        <v>91</v>
      </c>
    </row>
    <row r="66" spans="1:2" ht="12.75">
      <c r="A66" s="12" t="s">
        <v>116</v>
      </c>
      <c r="B66" s="13" t="s">
        <v>159</v>
      </c>
    </row>
    <row r="67" spans="1:2" ht="12.75">
      <c r="A67" s="7" t="s">
        <v>21</v>
      </c>
      <c r="B67" s="7" t="s">
        <v>92</v>
      </c>
    </row>
    <row r="68" spans="1:2" ht="12.75">
      <c r="A68" s="7" t="s">
        <v>22</v>
      </c>
      <c r="B68" s="8" t="s">
        <v>89</v>
      </c>
    </row>
    <row r="69" spans="1:2" ht="12.75">
      <c r="A69" s="7" t="s">
        <v>115</v>
      </c>
      <c r="B69" s="8" t="s">
        <v>90</v>
      </c>
    </row>
    <row r="70" spans="1:2" ht="12.75">
      <c r="A70" s="7" t="s">
        <v>24</v>
      </c>
      <c r="B70" s="9" t="s">
        <v>88</v>
      </c>
    </row>
    <row r="71" spans="1:2" ht="12.75">
      <c r="A71" s="7" t="s">
        <v>26</v>
      </c>
      <c r="B71" s="8" t="s">
        <v>86</v>
      </c>
    </row>
    <row r="72" spans="1:2" ht="12.75">
      <c r="A72" s="7" t="s">
        <v>25</v>
      </c>
      <c r="B72" s="8" t="s">
        <v>87</v>
      </c>
    </row>
    <row r="73" spans="1:2" ht="12.75">
      <c r="A73" s="7" t="s">
        <v>70</v>
      </c>
      <c r="B73" s="8" t="s">
        <v>84</v>
      </c>
    </row>
    <row r="74" spans="1:2" ht="12.75">
      <c r="A74" s="7" t="s">
        <v>71</v>
      </c>
      <c r="B74" s="8" t="s">
        <v>85</v>
      </c>
    </row>
    <row r="75" spans="1:3" ht="12.75">
      <c r="A75" s="7" t="s">
        <v>27</v>
      </c>
      <c r="B75" s="9" t="s">
        <v>83</v>
      </c>
      <c r="C75" s="3"/>
    </row>
    <row r="76" spans="1:2" ht="12.75">
      <c r="A76" s="7" t="s">
        <v>28</v>
      </c>
      <c r="B76" s="8" t="s">
        <v>81</v>
      </c>
    </row>
    <row r="77" spans="1:2" ht="12.75">
      <c r="A77" s="7" t="s">
        <v>29</v>
      </c>
      <c r="B77" s="8" t="s">
        <v>82</v>
      </c>
    </row>
    <row r="78" spans="1:2" ht="12.75">
      <c r="A78" s="7" t="s">
        <v>43</v>
      </c>
      <c r="B78" s="8" t="s">
        <v>76</v>
      </c>
    </row>
    <row r="79" spans="1:2" ht="12.75">
      <c r="A79" s="7" t="s">
        <v>44</v>
      </c>
      <c r="B79" s="9" t="s">
        <v>79</v>
      </c>
    </row>
    <row r="80" spans="1:2" ht="12.75">
      <c r="A80" s="7" t="s">
        <v>45</v>
      </c>
      <c r="B80" s="8" t="s">
        <v>77</v>
      </c>
    </row>
    <row r="81" spans="1:2" ht="12.75">
      <c r="A81" s="7" t="s">
        <v>46</v>
      </c>
      <c r="B81" s="8" t="s">
        <v>78</v>
      </c>
    </row>
    <row r="82" spans="1:2" ht="12.75">
      <c r="A82" s="7" t="s">
        <v>47</v>
      </c>
      <c r="B82" s="9" t="s">
        <v>80</v>
      </c>
    </row>
    <row r="83" spans="1:2" ht="12.75">
      <c r="A83" s="7" t="s">
        <v>48</v>
      </c>
      <c r="B83" s="8" t="s">
        <v>73</v>
      </c>
    </row>
    <row r="84" spans="1:2" ht="12.75">
      <c r="A84" s="7" t="s">
        <v>49</v>
      </c>
      <c r="B84" s="8" t="s">
        <v>74</v>
      </c>
    </row>
    <row r="85" spans="1:2" ht="12.75">
      <c r="A85" s="7" t="s">
        <v>50</v>
      </c>
      <c r="B85" s="8" t="s">
        <v>75</v>
      </c>
    </row>
    <row r="86" spans="1:2" ht="12.75">
      <c r="A86" s="7" t="s">
        <v>10</v>
      </c>
      <c r="B86" s="8" t="s">
        <v>72</v>
      </c>
    </row>
    <row r="87" spans="1:2" ht="13.5" thickBot="1">
      <c r="A87" s="10" t="s">
        <v>11</v>
      </c>
      <c r="B87" s="11" t="s">
        <v>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DPAD</cp:lastModifiedBy>
  <dcterms:created xsi:type="dcterms:W3CDTF">2008-06-05T20:27:11Z</dcterms:created>
  <dcterms:modified xsi:type="dcterms:W3CDTF">2009-11-04T08:16:48Z</dcterms:modified>
  <cp:category/>
  <cp:version/>
  <cp:contentType/>
  <cp:contentStatus/>
</cp:coreProperties>
</file>