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5180" windowHeight="6300" firstSheet="12" activeTab="19"/>
  </bookViews>
  <sheets>
    <sheet name="sets-one-dimension" sheetId="1" r:id="rId1"/>
    <sheet name="trgyrmdgedu" sheetId="2" r:id="rId2"/>
    <sheet name="mchdc" sheetId="3" r:id="rId3"/>
    <sheet name="mflabc" sheetId="4" r:id="rId4"/>
    <sheet name="mwageprem" sheetId="5" r:id="rId5"/>
    <sheet name="mcedugrdlabent" sheetId="6" r:id="rId6"/>
    <sheet name="mdgkeyindic" sheetId="7" r:id="rId7"/>
    <sheet name="mdgeduscen" sheetId="8" r:id="rId8"/>
    <sheet name="mdgeduelas" sheetId="9" r:id="rId9"/>
    <sheet name="ext_mdg0" sheetId="10" r:id="rId10"/>
    <sheet name="fpelas00" sheetId="11" r:id="rId11"/>
    <sheet name="yrcyc" sheetId="12" r:id="rId12"/>
    <sheet name="qenr00" sheetId="13" r:id="rId13"/>
    <sheet name="shrenr00" sheetId="14" r:id="rId14"/>
    <sheet name="qenrnewoth0" sheetId="15" r:id="rId15"/>
    <sheet name="shredu0" sheetId="16" r:id="rId16"/>
    <sheet name="shrlabent0" sheetId="17" r:id="rId17"/>
    <sheet name="shrlabent20" sheetId="18" r:id="rId18"/>
    <sheet name="deprlab" sheetId="19" r:id="rId19"/>
    <sheet name="eduqualgrw" sheetId="20" r:id="rId20"/>
    <sheet name="Index" sheetId="21" r:id="rId21"/>
  </sheets>
  <definedNames>
    <definedName name="cedu">'sets-one-dimension'!$H$2:$H$50</definedName>
    <definedName name="cedup1">'sets-one-dimension'!$I$2:$I$50</definedName>
    <definedName name="cedup2">'sets-one-dimension'!$J$2:$J$50</definedName>
    <definedName name="cedus">'sets-one-dimension'!$K$2:$K$50</definedName>
    <definedName name="cedut">'sets-one-dimension'!$L$2:$L$50</definedName>
    <definedName name="chdces">'sets-one-dimension'!$N$2:$N$50</definedName>
    <definedName name="deprlab">'deprlab'!$A$1</definedName>
    <definedName name="eduqualgrw">'eduqualgrw'!$A$1</definedName>
    <definedName name="ext_mdg0">'ext_mdg0'!$A$1</definedName>
    <definedName name="fpelas00">'fpelas00'!$A$1</definedName>
    <definedName name="grd">'sets-one-dimension'!$M$2:$M$63</definedName>
    <definedName name="index">'Index'!$A$1</definedName>
    <definedName name="mcedugrdlabent">'mcedugrdlabent'!$A$1</definedName>
    <definedName name="mchdc">'mchdc'!$A$1</definedName>
    <definedName name="mdg">'sets-one-dimension'!$A$2:$A$50</definedName>
    <definedName name="mdg1">'sets-one-dimension'!$B$2:$B$50</definedName>
    <definedName name="mdg2">'sets-one-dimension'!$C$2:$C$50</definedName>
    <definedName name="mdg4">'sets-one-dimension'!$D$2:$D$50</definedName>
    <definedName name="mdg5">'sets-one-dimension'!$E$2:$E$50</definedName>
    <definedName name="mdg7s">'sets-one-dimension'!$G$2:$G$50</definedName>
    <definedName name="mdg7w">'sets-one-dimension'!$F$2:$F$50</definedName>
    <definedName name="mdgeduelas">'mdgeduelas'!$A$10:$K$22</definedName>
    <definedName name="mdgeduscen">'mdgeduscen'!$A$25:$L$37</definedName>
    <definedName name="mdgkeyindic">'mdgkeyindic'!$A$1</definedName>
    <definedName name="qenr00">'qenr00'!$A$1</definedName>
    <definedName name="qenrnewoth0">'qenrnewoth0'!$A$1</definedName>
    <definedName name="shredu0">'shredu0'!$A$1</definedName>
    <definedName name="shrenr00">'shrenr00'!$A$1</definedName>
    <definedName name="shrlabent0">'shrlabent0'!$A$1</definedName>
    <definedName name="shrlabent20">'shrlabent20'!$A$1</definedName>
    <definedName name="trgyrmdgedu">'trgyrmdgedu'!$A$1</definedName>
    <definedName name="yrcyc">'yrcyc'!$A$1</definedName>
  </definedNames>
  <calcPr fullCalcOnLoad="1"/>
</workbook>
</file>

<file path=xl/comments1.xml><?xml version="1.0" encoding="utf-8"?>
<comments xmlns="http://schemas.openxmlformats.org/spreadsheetml/2006/main">
  <authors>
    <author>wb150220</author>
  </authors>
  <commentList>
    <comment ref="A1" authorId="0">
      <text>
        <r>
          <rPr>
            <sz val="8"/>
            <rFont val="Tahoma"/>
            <family val="2"/>
          </rPr>
          <t>millennium development goals covered in model</t>
        </r>
      </text>
    </comment>
    <comment ref="B1" authorId="0">
      <text>
        <r>
          <rPr>
            <sz val="8"/>
            <rFont val="Tahoma"/>
            <family val="2"/>
          </rPr>
          <t>poverty rate</t>
        </r>
      </text>
    </comment>
    <comment ref="C1" authorId="0">
      <text>
        <r>
          <rPr>
            <sz val="8"/>
            <rFont val="Tahoma"/>
            <family val="2"/>
          </rPr>
          <t>net rate of primary school completion</t>
        </r>
      </text>
    </comment>
    <comment ref="D1" authorId="0">
      <text>
        <r>
          <rPr>
            <sz val="8"/>
            <rFont val="Tahoma"/>
            <family val="2"/>
          </rPr>
          <t>under-five mortality rate</t>
        </r>
      </text>
    </comment>
    <comment ref="F1" authorId="0">
      <text>
        <r>
          <rPr>
            <sz val="8"/>
            <rFont val="Tahoma"/>
            <family val="2"/>
          </rPr>
          <t xml:space="preserve">rate of access to clean water </t>
        </r>
      </text>
    </comment>
    <comment ref="G1" authorId="0">
      <text>
        <r>
          <rPr>
            <sz val="8"/>
            <rFont val="Tahoma"/>
            <family val="2"/>
          </rPr>
          <t>rate of access to improved sanitation</t>
        </r>
      </text>
    </comment>
    <comment ref="H1" authorId="0">
      <text>
        <r>
          <rPr>
            <sz val="8"/>
            <rFont val="Tahoma"/>
            <family val="2"/>
          </rPr>
          <t>commodities for educational services</t>
        </r>
      </text>
    </comment>
    <comment ref="I1" authorId="0">
      <text>
        <r>
          <rPr>
            <sz val="8"/>
            <rFont val="Tahoma"/>
            <family val="2"/>
          </rPr>
          <t>commodities for first (and typically only) primary cycle of government educational services</t>
        </r>
      </text>
    </comment>
    <comment ref="J1" authorId="0">
      <text>
        <r>
          <rPr>
            <sz val="8"/>
            <rFont val="Tahoma"/>
            <family val="2"/>
          </rPr>
          <t>commodities for second primary cycle of gov-ernment educational services (empty unless such a cycle is identified)</t>
        </r>
      </text>
    </comment>
    <comment ref="K1" authorId="0">
      <text>
        <r>
          <rPr>
            <sz val="8"/>
            <rFont val="Tahoma"/>
            <family val="2"/>
          </rPr>
          <t>commodities for secondary cycle educational services</t>
        </r>
      </text>
    </comment>
    <comment ref="L1" authorId="0">
      <text>
        <r>
          <rPr>
            <sz val="8"/>
            <rFont val="Tahoma"/>
            <family val="2"/>
          </rPr>
          <t>commodities for tertiary cycle educational services</t>
        </r>
      </text>
    </comment>
    <comment ref="N1" authorId="0">
      <text>
        <r>
          <rPr>
            <b/>
            <sz val="8"/>
            <rFont val="Tahoma"/>
            <family val="2"/>
          </rPr>
          <t>wb150220:</t>
        </r>
        <r>
          <rPr>
            <sz val="8"/>
            <rFont val="Tahoma"/>
            <family val="2"/>
          </rPr>
          <t xml:space="preserve">
HD (MDG or education) services with imperf (CES) substitutability bt. services paid for by government and non-government; may be left blank; default is perfect substitutability</t>
        </r>
      </text>
    </comment>
    <comment ref="E1" authorId="0">
      <text>
        <r>
          <rPr>
            <b/>
            <sz val="8"/>
            <rFont val="Tahoma"/>
            <family val="2"/>
          </rPr>
          <t>wb150220:</t>
        </r>
        <r>
          <rPr>
            <sz val="8"/>
            <rFont val="Tahoma"/>
            <family val="2"/>
          </rPr>
          <t xml:space="preserve">
maternal mortality rate</t>
        </r>
      </text>
    </comment>
  </commentList>
</comments>
</file>

<file path=xl/sharedStrings.xml><?xml version="1.0" encoding="utf-8"?>
<sst xmlns="http://schemas.openxmlformats.org/spreadsheetml/2006/main" count="501" uniqueCount="222">
  <si>
    <t>cedu(c)</t>
  </si>
  <si>
    <t>cedup1(c)</t>
  </si>
  <si>
    <t>cedup2(c)</t>
  </si>
  <si>
    <t>cedus(c)</t>
  </si>
  <si>
    <t>cedut(c)</t>
  </si>
  <si>
    <t>mdg(ac)</t>
  </si>
  <si>
    <t>c-wtsn</t>
  </si>
  <si>
    <t>f-labn</t>
  </si>
  <si>
    <t>f-labs</t>
  </si>
  <si>
    <t>f-labt</t>
  </si>
  <si>
    <t>c-edup1</t>
  </si>
  <si>
    <t>c-edup2</t>
  </si>
  <si>
    <t>c-edus</t>
  </si>
  <si>
    <t>c-edut</t>
  </si>
  <si>
    <t>mdg1</t>
  </si>
  <si>
    <t>mdg4</t>
  </si>
  <si>
    <t>c-hlthng</t>
  </si>
  <si>
    <t>mdg2</t>
  </si>
  <si>
    <t>mdg5</t>
  </si>
  <si>
    <t xml:space="preserve">c-edus </t>
  </si>
  <si>
    <t xml:space="preserve">c-edut </t>
  </si>
  <si>
    <t>c-hlthg</t>
  </si>
  <si>
    <t>YES</t>
  </si>
  <si>
    <t>c-edup1ng</t>
  </si>
  <si>
    <t>c-edup2ng</t>
  </si>
  <si>
    <t xml:space="preserve">mflabc(f,c)     </t>
  </si>
  <si>
    <t>mapping between labor type f and the cycle achieved</t>
  </si>
  <si>
    <t xml:space="preserve">mwageprem(c,f,fp)  </t>
  </si>
  <si>
    <t>for student in c next highest and current labor segments are f and fp respectively</t>
  </si>
  <si>
    <t>mdgkeyindic(ac,acp)</t>
  </si>
  <si>
    <t>Source:</t>
  </si>
  <si>
    <t>1990</t>
  </si>
  <si>
    <t>baseyr</t>
  </si>
  <si>
    <t>goal2015</t>
  </si>
  <si>
    <t xml:space="preserve">mdgeduscen(ac,acp,acpp)  </t>
  </si>
  <si>
    <t>values for determinants (under goal-achieving scenario) and goals by MDG or education indicator</t>
  </si>
  <si>
    <t>grdcont</t>
  </si>
  <si>
    <t>edu-qual</t>
  </si>
  <si>
    <t>f-capoinf</t>
  </si>
  <si>
    <t>wage-prem</t>
  </si>
  <si>
    <t>goal</t>
  </si>
  <si>
    <t>dummy</t>
  </si>
  <si>
    <t xml:space="preserve">mdgeduelas(ac,acp,acpp)  </t>
  </si>
  <si>
    <t>ext_mdg0(mdg)</t>
  </si>
  <si>
    <t>yrcyc(c)</t>
  </si>
  <si>
    <t>Years in school cycle associated with gov service c</t>
  </si>
  <si>
    <t xml:space="preserve"> 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</si>
  <si>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</si>
  <si>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</si>
  <si>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</si>
  <si>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</si>
  <si>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</si>
  <si>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</si>
  <si>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</si>
  <si>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</si>
  <si>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</si>
  <si>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grdexit</t>
  </si>
  <si>
    <t>rep</t>
  </si>
  <si>
    <t>dropout</t>
  </si>
  <si>
    <t>shrlabent0(c,t1)</t>
  </si>
  <si>
    <t>shrlabent20(f,t1)</t>
  </si>
  <si>
    <t>rdim</t>
  </si>
  <si>
    <t>cdim</t>
  </si>
  <si>
    <t>set</t>
  </si>
  <si>
    <t>par</t>
  </si>
  <si>
    <t>cedu</t>
  </si>
  <si>
    <t>cedup1</t>
  </si>
  <si>
    <t>cedup2</t>
  </si>
  <si>
    <t>cedus</t>
  </si>
  <si>
    <t>cedut</t>
  </si>
  <si>
    <t>mdg</t>
  </si>
  <si>
    <t>mflabc</t>
  </si>
  <si>
    <t>mflabc!a5</t>
  </si>
  <si>
    <t>mwageprem</t>
  </si>
  <si>
    <t>mwageprem!a5</t>
  </si>
  <si>
    <t>mdgkeyindic</t>
  </si>
  <si>
    <t>mdgeduscen</t>
  </si>
  <si>
    <t>mdgeduelas</t>
  </si>
  <si>
    <t>ext_mdg0</t>
  </si>
  <si>
    <t>yrcyc</t>
  </si>
  <si>
    <t xml:space="preserve">shrlabent0  </t>
  </si>
  <si>
    <t xml:space="preserve">shrlabent20 </t>
  </si>
  <si>
    <t>eduqualgrw</t>
  </si>
  <si>
    <t>mdg1(mdg)</t>
  </si>
  <si>
    <t>mdg2(mdg)</t>
  </si>
  <si>
    <t>mdg4(mdg)</t>
  </si>
  <si>
    <t>mdg5(mdg)</t>
  </si>
  <si>
    <t xml:space="preserve">shrlabent0!a5   </t>
  </si>
  <si>
    <t>eduqualgrw!a5</t>
  </si>
  <si>
    <t>ext_mdg0!a5</t>
  </si>
  <si>
    <t xml:space="preserve">yrcyc!a5         </t>
  </si>
  <si>
    <t>trgyrmdgedu</t>
  </si>
  <si>
    <t>trgyrmdgedu!a5</t>
  </si>
  <si>
    <t xml:space="preserve">mchdc(ac,acp) </t>
  </si>
  <si>
    <t>mchdc</t>
  </si>
  <si>
    <t>mchdc!a5</t>
  </si>
  <si>
    <t>annual growth (improvement if &gt;0) in quality for educational cycle c (units = shares; e.g. write 1% as 0.01)</t>
  </si>
  <si>
    <t xml:space="preserve">deprlab(f,t1)            </t>
  </si>
  <si>
    <t>depreciation (attrition rate) for labor factor f in t1</t>
  </si>
  <si>
    <t>deprlab</t>
  </si>
  <si>
    <t xml:space="preserve">shredu0   </t>
  </si>
  <si>
    <t>shredu0(behav,c,t11)</t>
  </si>
  <si>
    <t>elasticity of productivity of (labor) factor f in activity a w.r.t. to change in MDG mdg (e.g. 4)</t>
  </si>
  <si>
    <t>extreme values for health MDGs</t>
  </si>
  <si>
    <t>a-agr</t>
  </si>
  <si>
    <t>a-nrexp</t>
  </si>
  <si>
    <t>a-ind</t>
  </si>
  <si>
    <t>a-ser</t>
  </si>
  <si>
    <t>a-edup1</t>
  </si>
  <si>
    <t>a-edup2</t>
  </si>
  <si>
    <t>a-edus</t>
  </si>
  <si>
    <t>a-edut</t>
  </si>
  <si>
    <t>a-hlthg</t>
  </si>
  <si>
    <t>a-hlthng</t>
  </si>
  <si>
    <t>a-edup1ng</t>
  </si>
  <si>
    <t>a-edup2ng</t>
  </si>
  <si>
    <t>a-edusng</t>
  </si>
  <si>
    <t>a-edutng</t>
  </si>
  <si>
    <t>a-wtsn</t>
  </si>
  <si>
    <t>a-oinf</t>
  </si>
  <si>
    <t>a-ogov</t>
  </si>
  <si>
    <t>fpelas00</t>
  </si>
  <si>
    <t>fpelas00!a5</t>
  </si>
  <si>
    <t>fpelas00(mdg,f,a)</t>
  </si>
  <si>
    <t>number of enrolled in cycle c by year ('000 -- same unit as other enrollment data, pop0 and qfbase)</t>
  </si>
  <si>
    <t>qenr00(c)</t>
  </si>
  <si>
    <t>qenr00</t>
  </si>
  <si>
    <t>qenr00!a5</t>
  </si>
  <si>
    <t>EPS</t>
  </si>
  <si>
    <t>chdces(ac)</t>
  </si>
  <si>
    <t>chdces</t>
  </si>
  <si>
    <t>target year for the calibration of parameters for MDG or education objective covered by the parameters mdgeduscen and mdgeduelas</t>
  </si>
  <si>
    <t>mapping bt government (1st index) and non-government (2nd index) human development (MDG and education) service commodities</t>
  </si>
  <si>
    <t>qhpc</t>
  </si>
  <si>
    <t>Notes:</t>
  </si>
  <si>
    <t>2. data for "goal2015" used in reports and in definition of simulation parameters.</t>
  </si>
  <si>
    <t>mdgkeyindic!a10</t>
  </si>
  <si>
    <t xml:space="preserve">  Key MDG indicators -- 1990 - base-year - goal 2015</t>
  </si>
  <si>
    <t>Note:</t>
  </si>
  <si>
    <t>1. Data on this sheet is used in the calibration of the MDG and education functions.</t>
  </si>
  <si>
    <t>2. Each row shows a set of conditions that are made consistent as part of the calibration process: the "goal" is reached if the conditions in the preceding</t>
  </si>
  <si>
    <t>3. Interpretation by column:</t>
  </si>
  <si>
    <t>columns are reached in the year identified by "trgyrmdgedu" except for primary education, for which the target year is trgyrmdgedu - yrcyc + 1</t>
  </si>
  <si>
    <t>ratio between per-capita real health services in trgyrmdgedu and base year</t>
  </si>
  <si>
    <t>ratio between per-capita real water and sanitation services in trgyrmdgedu and base year</t>
  </si>
  <si>
    <t>ratio between educational quality (real services per student) in trgyrmdgedu and base year</t>
  </si>
  <si>
    <t>ratio between real household consumption per capita trgyrmdgedu and base year</t>
  </si>
  <si>
    <t>ratio between mdg4 indicator in trgyrmdgedu and base year</t>
  </si>
  <si>
    <t>ratio between relative wages in next higher and current labor segments in trgyrmdgedu and base year</t>
  </si>
  <si>
    <t>mdgkeyindic:</t>
  </si>
  <si>
    <t>rates for student behavior (outcome) by cycle and year.</t>
  </si>
  <si>
    <t>shredu0:</t>
  </si>
  <si>
    <t>other, education-related indicators</t>
  </si>
  <si>
    <t>base-year elasticity of indicator (1st two indices) with respect to determinant (3rd index)</t>
  </si>
  <si>
    <t>1. Units for determinants (3rd index) identified in comments on mdgeduscen (preceding sheet).</t>
  </si>
  <si>
    <t>2. Elasticities are negative for cases where determinant and indicator move in opposite directions (ceteris paribus).</t>
  </si>
  <si>
    <t xml:space="preserve">Note: Values should represent extreme values according to international experience </t>
  </si>
  <si>
    <t xml:space="preserve">         (≈ lowest country-level mortality rates in global databases)</t>
  </si>
  <si>
    <t xml:space="preserve">Note: </t>
  </si>
  <si>
    <t>A negative value indicates that productivity of labor type f in activity a declines in response to improved health (with the mdg4 indicator used as proxy)</t>
  </si>
  <si>
    <t>mdgeduscen!a25</t>
  </si>
  <si>
    <t>mdgeduelas!a10</t>
  </si>
  <si>
    <t xml:space="preserve">1. For base year: data needed for all rows </t>
  </si>
  <si>
    <t>baseyr - yrcyc(c-edup1) + 1</t>
  </si>
  <si>
    <t>starting from the year identified under (a).</t>
  </si>
  <si>
    <t>2. For years preceding base, data only needed for the (first) primary cycle:</t>
  </si>
  <si>
    <t>shredu0!a20</t>
  </si>
  <si>
    <t>Value is zero for cycles for which students are too young to be part of the labor force</t>
  </si>
  <si>
    <t>labor-force entry share among students leaving school during or at graduation from cycle c</t>
  </si>
  <si>
    <t>Note: Value is zero for labor categories which require an education level so high that those who acquire it already</t>
  </si>
  <si>
    <t>are in labor-force age at graduation.</t>
  </si>
  <si>
    <t>Explanation: This share applies to population who never went to school or left school before reaching labor force age</t>
  </si>
  <si>
    <t>(typically those who only completed primary education or less). When this population reaches labor-force age,</t>
  </si>
  <si>
    <t>the indicated share enters the labor force.</t>
  </si>
  <si>
    <t>Note: Main reasons for depreciation (attrition): retirement due to old age or illness and net out-migration</t>
  </si>
  <si>
    <t>shrlabent20!a10</t>
  </si>
  <si>
    <t>deprlab!a10</t>
  </si>
  <si>
    <t>Suggestion: if labor-type-specific data is not available, introduce plausible values (e.g. 0.02 = 2%) across the board.</t>
  </si>
  <si>
    <t>Note: Data provided on this sheet only matter if govspendclos(c,t) = 4</t>
  </si>
  <si>
    <t>Note: Population that has completed cycle c belong to labor type f (if they are part of the labor force)</t>
  </si>
  <si>
    <t>Note: if student in c were to continue schooling sufficiently to climb one notch in terms of labor force type (classified by educational attainment, then the student would belong to f</t>
  </si>
  <si>
    <t>Share of labor-force-age cohort outside school system that enters labor type f</t>
  </si>
  <si>
    <t>eduqualgrw(c,t1)</t>
  </si>
  <si>
    <t>qenrnewoth0(c,grd,t1)</t>
  </si>
  <si>
    <t>grd1</t>
  </si>
  <si>
    <t>shrenr00</t>
  </si>
  <si>
    <t xml:space="preserve">shrenr00!a5   </t>
  </si>
  <si>
    <t>qenrnewoth0</t>
  </si>
  <si>
    <t xml:space="preserve">qenrnewoth0!a5   </t>
  </si>
  <si>
    <t>shrenr00(c,grd)</t>
  </si>
  <si>
    <t>grd2</t>
  </si>
  <si>
    <t>grd3</t>
  </si>
  <si>
    <t>grd4</t>
  </si>
  <si>
    <t xml:space="preserve">base-year share of enrollment in cycle c in grade grd (shares should sum to 1 for each c) </t>
  </si>
  <si>
    <t>check</t>
  </si>
  <si>
    <t>grd(ac)</t>
  </si>
  <si>
    <t>grd</t>
  </si>
  <si>
    <t>mcedugrdlabent</t>
  </si>
  <si>
    <t>mcedugrdlabent!a5</t>
  </si>
  <si>
    <t>mcedugrdlabent(c,grd)</t>
  </si>
  <si>
    <t>two-dimensional set showing educ cycle-grd at which students enter labor force age</t>
  </si>
  <si>
    <t>Note: if student in c were to drop out of current cycle, then the student would belong to fp</t>
  </si>
  <si>
    <t>value reached for the targeted indicator in trgyrmdgedu</t>
  </si>
  <si>
    <t>4. Base-year values for the indicators (which have goals in the last column) are found on the following sheets:</t>
  </si>
  <si>
    <t>needed for 2002 - 4 + 1 = 1999</t>
  </si>
  <si>
    <t>Example: if baseyear = 2000 and yrcyc('c-edup1') = 4, then data</t>
  </si>
  <si>
    <t xml:space="preserve">3. data for "mdg2-baseyr" is superfluous; overwritten in mod.gms using user-supplied </t>
  </si>
  <si>
    <t>Number of entrants from outside school system except for cohort entrants to 1st grade in primary cycle (c ) ('000 -- same unit as other enrollment data, pop0 and qfbase)</t>
  </si>
  <si>
    <t>prom</t>
  </si>
  <si>
    <t>b. shredu0('prom', 'c-edup1',t); data needed for all years up to base year</t>
  </si>
  <si>
    <t xml:space="preserve">    data for entry and promotion rates in primary school</t>
  </si>
  <si>
    <t>neting1</t>
  </si>
  <si>
    <t xml:space="preserve">a. shredu0('neting1', 'c-edup1',t); for the single year </t>
  </si>
  <si>
    <t xml:space="preserve">trgyrmdgedu(ac,acp,t1) </t>
  </si>
  <si>
    <t>mdg7s(mdg)</t>
  </si>
  <si>
    <t>mdg7s</t>
  </si>
  <si>
    <t>ratio between mdg7s indicator in trgyrmdgedu and base year</t>
  </si>
  <si>
    <t>mdg7w(mdg)</t>
  </si>
  <si>
    <t>mdg7w</t>
  </si>
  <si>
    <t>ratio between mdg7w indicator in trgyrmdgedu and base year</t>
  </si>
  <si>
    <t>mdg4, mdg5, mdg7w, mdg7s</t>
  </si>
  <si>
    <t>1. For all items, stnadard units are used: % for MDGs 1, 2, 7w, and 7s; per 1000 for MDG 4; per 100,000 for MDG 5.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</si>
</sst>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0.0"/>
    <numFmt numFmtId="174" formatCode="0.00000000"/>
    <numFmt numFmtId="175" formatCode="#,##0.000"/>
    <numFmt numFmtId="176" formatCode="0.000000"/>
    <numFmt numFmtId="177" formatCode="0.0000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47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Alignment="1" quotePrefix="1">
      <alignment/>
    </xf>
    <xf numFmtId="172" fontId="0" fillId="0" borderId="0" xfId="0" applyNumberFormat="1" applyAlignment="1" quotePrefix="1">
      <alignment horizontal="right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0" fillId="34" borderId="0" xfId="0" applyNumberFormat="1" applyFill="1" applyAlignment="1">
      <alignment horizontal="right"/>
    </xf>
    <xf numFmtId="172" fontId="0" fillId="34" borderId="0" xfId="0" applyNumberFormat="1" applyFill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4" fillId="35" borderId="0" xfId="0" applyFont="1" applyFill="1" applyAlignment="1">
      <alignment horizontal="right"/>
    </xf>
    <xf numFmtId="0" fontId="4" fillId="35" borderId="0" xfId="0" applyFont="1" applyFill="1" applyAlignment="1">
      <alignment/>
    </xf>
    <xf numFmtId="172" fontId="0" fillId="35" borderId="0" xfId="0" applyNumberFormat="1" applyFill="1" applyAlignment="1" quotePrefix="1">
      <alignment horizontal="right"/>
    </xf>
    <xf numFmtId="172" fontId="0" fillId="35" borderId="0" xfId="0" applyNumberFormat="1" applyFill="1" applyAlignment="1">
      <alignment horizontal="right"/>
    </xf>
    <xf numFmtId="173" fontId="0" fillId="35" borderId="0" xfId="0" applyNumberFormat="1" applyFill="1" applyAlignment="1" quotePrefix="1">
      <alignment horizontal="right"/>
    </xf>
    <xf numFmtId="173" fontId="0" fillId="35" borderId="0" xfId="0" applyNumberFormat="1" applyFill="1" applyAlignment="1">
      <alignment horizontal="right"/>
    </xf>
    <xf numFmtId="173" fontId="0" fillId="35" borderId="0" xfId="0" applyNumberFormat="1" applyFill="1" applyAlignment="1">
      <alignment horizontal="center"/>
    </xf>
    <xf numFmtId="172" fontId="0" fillId="35" borderId="0" xfId="0" applyNumberFormat="1" applyFill="1" applyAlignment="1">
      <alignment horizontal="center"/>
    </xf>
    <xf numFmtId="0" fontId="0" fillId="35" borderId="0" xfId="0" applyFill="1" applyAlignment="1" quotePrefix="1">
      <alignment horizontal="right"/>
    </xf>
    <xf numFmtId="172" fontId="0" fillId="35" borderId="0" xfId="0" applyNumberFormat="1" applyFill="1" applyAlignment="1">
      <alignment/>
    </xf>
    <xf numFmtId="0" fontId="4" fillId="35" borderId="0" xfId="0" applyFont="1" applyFill="1" applyAlignment="1" quotePrefix="1">
      <alignment horizontal="right"/>
    </xf>
    <xf numFmtId="0" fontId="4" fillId="35" borderId="0" xfId="0" applyFont="1" applyFill="1" applyAlignment="1">
      <alignment horizontal="left"/>
    </xf>
    <xf numFmtId="173" fontId="0" fillId="35" borderId="0" xfId="0" applyNumberFormat="1" applyFill="1" applyAlignment="1">
      <alignment/>
    </xf>
    <xf numFmtId="1" fontId="4" fillId="35" borderId="0" xfId="0" applyNumberFormat="1" applyFont="1" applyFill="1" applyAlignment="1">
      <alignment horizontal="left"/>
    </xf>
    <xf numFmtId="0" fontId="4" fillId="35" borderId="0" xfId="0" applyFont="1" applyFill="1" applyAlignment="1" quotePrefix="1">
      <alignment/>
    </xf>
    <xf numFmtId="0" fontId="4" fillId="35" borderId="0" xfId="0" applyFont="1" applyFill="1" applyAlignment="1" quotePrefix="1">
      <alignment horizontal="left"/>
    </xf>
    <xf numFmtId="172" fontId="4" fillId="35" borderId="0" xfId="0" applyNumberFormat="1" applyFont="1" applyFill="1" applyAlignment="1" quotePrefix="1">
      <alignment horizontal="right"/>
    </xf>
    <xf numFmtId="0" fontId="4" fillId="0" borderId="0" xfId="0" applyFont="1" applyAlignment="1">
      <alignment/>
    </xf>
    <xf numFmtId="173" fontId="4" fillId="35" borderId="0" xfId="0" applyNumberFormat="1" applyFont="1" applyFill="1" applyAlignment="1" quotePrefix="1">
      <alignment horizontal="right"/>
    </xf>
    <xf numFmtId="173" fontId="4" fillId="35" borderId="0" xfId="0" applyNumberFormat="1" applyFont="1" applyFill="1" applyAlignment="1">
      <alignment horizontal="right"/>
    </xf>
    <xf numFmtId="173" fontId="4" fillId="35" borderId="0" xfId="0" applyNumberFormat="1" applyFont="1" applyFill="1" applyAlignment="1">
      <alignment/>
    </xf>
    <xf numFmtId="177" fontId="0" fillId="35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34" borderId="0" xfId="0" applyFont="1" applyFill="1" applyAlignment="1">
      <alignment horizontal="left"/>
    </xf>
    <xf numFmtId="0" fontId="0" fillId="35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"/>
  <sheetViews>
    <sheetView zoomScalePageLayoutView="0" workbookViewId="0" topLeftCell="A1">
      <selection activeCell="G1" sqref="G1"/>
    </sheetView>
  </sheetViews>
  <sheetFormatPr defaultColWidth="9.140625" defaultRowHeight="12.75"/>
  <cols>
    <col min="2" max="5" width="10.8515625" style="0" bestFit="1" customWidth="1"/>
    <col min="6" max="6" width="11.8515625" style="0" bestFit="1" customWidth="1"/>
    <col min="7" max="7" width="12.00390625" style="0" bestFit="1" customWidth="1"/>
    <col min="9" max="10" width="9.7109375" style="0" bestFit="1" customWidth="1"/>
    <col min="13" max="13" width="10.140625" style="0" customWidth="1"/>
    <col min="14" max="14" width="13.28125" style="0" bestFit="1" customWidth="1"/>
  </cols>
  <sheetData>
    <row r="1" spans="1:14" ht="12.75">
      <c r="A1" s="16" t="s">
        <v>5</v>
      </c>
      <c r="B1" s="16" t="s">
        <v>83</v>
      </c>
      <c r="C1" s="16" t="s">
        <v>84</v>
      </c>
      <c r="D1" s="16" t="s">
        <v>85</v>
      </c>
      <c r="E1" s="16" t="s">
        <v>86</v>
      </c>
      <c r="F1" s="16" t="s">
        <v>217</v>
      </c>
      <c r="G1" s="16" t="s">
        <v>214</v>
      </c>
      <c r="H1" s="16" t="s">
        <v>0</v>
      </c>
      <c r="I1" s="16" t="s">
        <v>1</v>
      </c>
      <c r="J1" s="16" t="s">
        <v>2</v>
      </c>
      <c r="K1" s="16" t="s">
        <v>3</v>
      </c>
      <c r="L1" s="16" t="s">
        <v>4</v>
      </c>
      <c r="M1" s="16" t="s">
        <v>195</v>
      </c>
      <c r="N1" s="16" t="s">
        <v>129</v>
      </c>
    </row>
    <row r="2" spans="1:14" ht="12.75">
      <c r="A2" s="22" t="s">
        <v>14</v>
      </c>
      <c r="B2" s="22" t="s">
        <v>14</v>
      </c>
      <c r="C2" s="22" t="s">
        <v>17</v>
      </c>
      <c r="D2" s="22" t="s">
        <v>15</v>
      </c>
      <c r="E2" s="22" t="s">
        <v>18</v>
      </c>
      <c r="F2" s="22" t="s">
        <v>218</v>
      </c>
      <c r="G2" s="22" t="s">
        <v>215</v>
      </c>
      <c r="H2" s="22" t="s">
        <v>10</v>
      </c>
      <c r="I2" s="22" t="s">
        <v>10</v>
      </c>
      <c r="J2" s="22" t="s">
        <v>11</v>
      </c>
      <c r="K2" s="22" t="s">
        <v>12</v>
      </c>
      <c r="L2" s="22" t="s">
        <v>13</v>
      </c>
      <c r="M2" s="22" t="s">
        <v>184</v>
      </c>
      <c r="N2" s="22"/>
    </row>
    <row r="3" spans="1:14" ht="12.75">
      <c r="A3" s="22" t="s">
        <v>17</v>
      </c>
      <c r="B3" s="23"/>
      <c r="C3" s="23"/>
      <c r="D3" s="23"/>
      <c r="E3" s="23"/>
      <c r="F3" s="23"/>
      <c r="G3" s="23"/>
      <c r="H3" s="22" t="s">
        <v>11</v>
      </c>
      <c r="I3" s="22"/>
      <c r="J3" s="22"/>
      <c r="K3" s="22"/>
      <c r="L3" s="22"/>
      <c r="M3" s="22" t="s">
        <v>190</v>
      </c>
      <c r="N3" s="23"/>
    </row>
    <row r="4" spans="1:14" ht="12.75">
      <c r="A4" s="22" t="s">
        <v>15</v>
      </c>
      <c r="B4" s="23"/>
      <c r="C4" s="23"/>
      <c r="D4" s="23"/>
      <c r="E4" s="23"/>
      <c r="F4" s="23"/>
      <c r="G4" s="23"/>
      <c r="H4" s="22" t="s">
        <v>19</v>
      </c>
      <c r="I4" s="22"/>
      <c r="J4" s="22"/>
      <c r="K4" s="22"/>
      <c r="L4" s="22"/>
      <c r="M4" s="22" t="s">
        <v>191</v>
      </c>
      <c r="N4" s="23"/>
    </row>
    <row r="5" spans="1:14" ht="12.75">
      <c r="A5" s="22" t="s">
        <v>18</v>
      </c>
      <c r="B5" s="23"/>
      <c r="C5" s="23"/>
      <c r="D5" s="23"/>
      <c r="E5" s="23"/>
      <c r="F5" s="23"/>
      <c r="G5" s="23"/>
      <c r="H5" s="22" t="s">
        <v>20</v>
      </c>
      <c r="I5" s="22"/>
      <c r="J5" s="22"/>
      <c r="K5" s="22"/>
      <c r="L5" s="22"/>
      <c r="M5" s="22" t="s">
        <v>192</v>
      </c>
      <c r="N5" s="23"/>
    </row>
    <row r="6" spans="1:14" ht="12.75">
      <c r="A6" s="22" t="s">
        <v>218</v>
      </c>
      <c r="B6" s="23"/>
      <c r="C6" s="23"/>
      <c r="D6" s="23"/>
      <c r="E6" s="23"/>
      <c r="F6" s="23"/>
      <c r="G6" s="23"/>
      <c r="H6" s="22"/>
      <c r="I6" s="22"/>
      <c r="J6" s="22"/>
      <c r="K6" s="22"/>
      <c r="L6" s="22"/>
      <c r="M6" s="22"/>
      <c r="N6" s="23"/>
    </row>
    <row r="7" spans="1:14" ht="12.75">
      <c r="A7" s="22" t="s">
        <v>215</v>
      </c>
      <c r="B7" s="23"/>
      <c r="C7" s="23"/>
      <c r="D7" s="23"/>
      <c r="E7" s="23"/>
      <c r="F7" s="23"/>
      <c r="G7" s="23"/>
      <c r="H7" s="22"/>
      <c r="I7" s="22"/>
      <c r="J7" s="22"/>
      <c r="K7" s="22"/>
      <c r="L7" s="22"/>
      <c r="M7" s="22"/>
      <c r="N7" s="23"/>
    </row>
    <row r="8" spans="1:14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2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4" width="10.28125" style="0" customWidth="1"/>
  </cols>
  <sheetData>
    <row r="1" spans="1:5" ht="12.75">
      <c r="A1" s="17" t="s">
        <v>43</v>
      </c>
      <c r="B1" s="21"/>
      <c r="C1" s="21" t="s">
        <v>103</v>
      </c>
      <c r="D1" s="21"/>
      <c r="E1" s="21"/>
    </row>
    <row r="2" ht="12.75">
      <c r="A2" t="s">
        <v>156</v>
      </c>
    </row>
    <row r="3" ht="12.75">
      <c r="A3" t="s">
        <v>157</v>
      </c>
    </row>
    <row r="5" spans="1:5" ht="12.75">
      <c r="A5" s="35" t="s">
        <v>15</v>
      </c>
      <c r="B5" s="35" t="s">
        <v>18</v>
      </c>
      <c r="E5" s="6"/>
    </row>
    <row r="6" spans="1:2" ht="12.75">
      <c r="A6" s="30">
        <v>2.5</v>
      </c>
      <c r="B6" s="30">
        <v>3</v>
      </c>
    </row>
    <row r="11" ht="12.75">
      <c r="B11" s="8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8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6.00390625" style="0" customWidth="1"/>
    <col min="9" max="9" width="9.7109375" style="0" customWidth="1"/>
    <col min="12" max="12" width="9.7109375" style="0" bestFit="1" customWidth="1"/>
    <col min="13" max="13" width="10.57421875" style="0" bestFit="1" customWidth="1"/>
    <col min="14" max="14" width="10.57421875" style="0" customWidth="1"/>
  </cols>
  <sheetData>
    <row r="1" spans="1:12" ht="12.75">
      <c r="A1" s="17" t="s">
        <v>123</v>
      </c>
      <c r="B1" s="21"/>
      <c r="C1" s="21"/>
      <c r="D1" s="21" t="s">
        <v>102</v>
      </c>
      <c r="E1" s="21"/>
      <c r="F1" s="21"/>
      <c r="G1" s="21"/>
      <c r="H1" s="21"/>
      <c r="I1" s="21"/>
      <c r="J1" s="21"/>
      <c r="K1" s="21"/>
      <c r="L1" s="21"/>
    </row>
    <row r="2" ht="12.75">
      <c r="A2" t="s">
        <v>158</v>
      </c>
    </row>
    <row r="3" ht="12.75">
      <c r="A3" t="s">
        <v>159</v>
      </c>
    </row>
    <row r="4" spans="2:29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 s="25"/>
      <c r="B5" s="25"/>
      <c r="C5" s="25" t="s">
        <v>104</v>
      </c>
      <c r="D5" s="25" t="s">
        <v>105</v>
      </c>
      <c r="E5" s="25" t="s">
        <v>106</v>
      </c>
      <c r="F5" s="25" t="s">
        <v>107</v>
      </c>
      <c r="G5" s="25" t="s">
        <v>108</v>
      </c>
      <c r="H5" s="25" t="s">
        <v>109</v>
      </c>
      <c r="I5" s="25" t="s">
        <v>110</v>
      </c>
      <c r="J5" s="25" t="s">
        <v>111</v>
      </c>
      <c r="K5" s="25" t="s">
        <v>112</v>
      </c>
      <c r="L5" s="25" t="s">
        <v>113</v>
      </c>
      <c r="M5" s="25" t="s">
        <v>114</v>
      </c>
      <c r="N5" s="25" t="s">
        <v>115</v>
      </c>
      <c r="O5" s="25" t="s">
        <v>116</v>
      </c>
      <c r="P5" s="25" t="s">
        <v>117</v>
      </c>
      <c r="Q5" s="25" t="s">
        <v>118</v>
      </c>
      <c r="R5" s="25" t="s">
        <v>119</v>
      </c>
      <c r="S5" s="25" t="s">
        <v>120</v>
      </c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>
      <c r="A6" s="36" t="s">
        <v>15</v>
      </c>
      <c r="B6" s="38" t="s">
        <v>7</v>
      </c>
      <c r="C6" s="24">
        <v>-0.2</v>
      </c>
      <c r="D6" s="24">
        <v>-0.2</v>
      </c>
      <c r="E6" s="24">
        <v>-0.2</v>
      </c>
      <c r="F6" s="24">
        <v>-0.2</v>
      </c>
      <c r="G6" s="24"/>
      <c r="H6" s="24"/>
      <c r="I6" s="24"/>
      <c r="J6" s="24"/>
      <c r="K6" s="24">
        <v>-0.2</v>
      </c>
      <c r="L6" s="24">
        <v>-0.2</v>
      </c>
      <c r="M6" s="24"/>
      <c r="N6" s="24"/>
      <c r="O6" s="24"/>
      <c r="P6" s="24"/>
      <c r="Q6" s="24">
        <v>-0.2</v>
      </c>
      <c r="R6" s="24">
        <v>-0.2</v>
      </c>
      <c r="S6" s="24">
        <v>-0.2</v>
      </c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36" t="s">
        <v>15</v>
      </c>
      <c r="B7" s="38" t="s">
        <v>8</v>
      </c>
      <c r="C7" s="24">
        <v>-0.1</v>
      </c>
      <c r="D7" s="24">
        <v>-0.1</v>
      </c>
      <c r="E7" s="24">
        <v>-0.1</v>
      </c>
      <c r="F7" s="24">
        <v>-0.1</v>
      </c>
      <c r="G7" s="24">
        <v>-0.1</v>
      </c>
      <c r="H7" s="24">
        <v>-0.1</v>
      </c>
      <c r="I7" s="24"/>
      <c r="J7" s="24"/>
      <c r="K7" s="24">
        <v>-0.1</v>
      </c>
      <c r="L7" s="24">
        <v>-0.1</v>
      </c>
      <c r="M7" s="24">
        <v>-0.1</v>
      </c>
      <c r="N7" s="24">
        <v>-0.1</v>
      </c>
      <c r="O7" s="24"/>
      <c r="P7" s="24"/>
      <c r="Q7" s="24">
        <v>-0.1</v>
      </c>
      <c r="R7" s="24">
        <v>-0.1</v>
      </c>
      <c r="S7" s="24">
        <v>-0.1</v>
      </c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36" t="s">
        <v>15</v>
      </c>
      <c r="B8" s="38" t="s">
        <v>9</v>
      </c>
      <c r="C8" s="24">
        <v>-0.05</v>
      </c>
      <c r="D8" s="24">
        <v>-0.05</v>
      </c>
      <c r="E8" s="24">
        <v>-0.05</v>
      </c>
      <c r="F8" s="24">
        <v>-0.05</v>
      </c>
      <c r="G8" s="24"/>
      <c r="H8" s="24"/>
      <c r="I8" s="24">
        <v>-0.05</v>
      </c>
      <c r="J8" s="24">
        <v>-0.05</v>
      </c>
      <c r="K8" s="24">
        <v>-0.05</v>
      </c>
      <c r="L8" s="24">
        <v>-0.05</v>
      </c>
      <c r="M8" s="24"/>
      <c r="N8" s="24"/>
      <c r="O8" s="24">
        <v>-0.05</v>
      </c>
      <c r="P8" s="24">
        <v>-0.05</v>
      </c>
      <c r="Q8" s="24">
        <v>-0.05</v>
      </c>
      <c r="R8" s="24">
        <v>-0.05</v>
      </c>
      <c r="S8" s="24">
        <v>-0.05</v>
      </c>
      <c r="T8" s="2"/>
      <c r="U8" s="2"/>
      <c r="V8" s="2"/>
      <c r="W8" s="2"/>
      <c r="X8" s="2"/>
      <c r="Y8" s="2"/>
      <c r="Z8" s="2"/>
      <c r="AA8" s="2"/>
      <c r="AB8" s="2"/>
      <c r="AC8" s="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s="17" t="s">
        <v>44</v>
      </c>
      <c r="B1" s="21"/>
      <c r="C1" s="21" t="s">
        <v>45</v>
      </c>
      <c r="D1" s="21"/>
      <c r="E1" s="21"/>
      <c r="F1" s="21"/>
      <c r="G1" s="21"/>
    </row>
    <row r="2" ht="12.75">
      <c r="A2" t="s">
        <v>30</v>
      </c>
    </row>
    <row r="5" spans="1:4" ht="12.75">
      <c r="A5" s="35" t="s">
        <v>10</v>
      </c>
      <c r="B5" s="35" t="s">
        <v>11</v>
      </c>
      <c r="C5" s="35" t="s">
        <v>12</v>
      </c>
      <c r="D5" s="35" t="s">
        <v>13</v>
      </c>
    </row>
    <row r="6" spans="1:4" ht="12.75">
      <c r="A6" s="24">
        <v>4</v>
      </c>
      <c r="B6" s="24">
        <v>4</v>
      </c>
      <c r="C6" s="24">
        <v>4</v>
      </c>
      <c r="D6" s="24">
        <v>4</v>
      </c>
    </row>
    <row r="8" ht="12.75">
      <c r="B8" t="s">
        <v>46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6" width="13.00390625" style="0" customWidth="1"/>
  </cols>
  <sheetData>
    <row r="1" spans="1:10" ht="12.75">
      <c r="A1" s="17" t="s">
        <v>125</v>
      </c>
      <c r="B1" s="21"/>
      <c r="C1" s="21" t="s">
        <v>124</v>
      </c>
      <c r="D1" s="21"/>
      <c r="E1" s="21"/>
      <c r="F1" s="21"/>
      <c r="G1" s="21"/>
      <c r="H1" s="21"/>
      <c r="I1" s="21"/>
      <c r="J1" s="21"/>
    </row>
    <row r="2" ht="12.75">
      <c r="A2" t="s">
        <v>30</v>
      </c>
    </row>
    <row r="4" ht="12.75">
      <c r="G4" s="9"/>
    </row>
    <row r="5" spans="1:7" ht="12.75">
      <c r="A5" s="25" t="s">
        <v>10</v>
      </c>
      <c r="B5" s="25" t="s">
        <v>11</v>
      </c>
      <c r="C5" s="25" t="s">
        <v>12</v>
      </c>
      <c r="D5" s="25" t="s">
        <v>13</v>
      </c>
      <c r="G5" s="10"/>
    </row>
    <row r="6" spans="1:7" ht="12.75">
      <c r="A6" s="37">
        <v>5725.954</v>
      </c>
      <c r="B6" s="37">
        <v>2256.806</v>
      </c>
      <c r="C6" s="37">
        <v>684.63</v>
      </c>
      <c r="D6" s="37">
        <v>57.295</v>
      </c>
      <c r="G6" s="10"/>
    </row>
    <row r="7" ht="12.75">
      <c r="G7" s="10"/>
    </row>
    <row r="8" ht="12.75">
      <c r="G8" s="10"/>
    </row>
    <row r="9" ht="12.75">
      <c r="G9" s="10"/>
    </row>
    <row r="10" ht="12.75">
      <c r="G10" s="10"/>
    </row>
    <row r="11" spans="1:5" ht="12.75">
      <c r="A11" s="11"/>
      <c r="B11" s="11"/>
      <c r="C11" s="11"/>
      <c r="D11" s="11"/>
      <c r="E11" s="12"/>
    </row>
    <row r="12" spans="1:6" ht="12.75">
      <c r="A12" s="11"/>
      <c r="B12" s="11"/>
      <c r="C12" s="11"/>
      <c r="D12" s="11"/>
      <c r="E12" s="12"/>
      <c r="F12" s="12"/>
    </row>
    <row r="13" spans="1:6" ht="12.75">
      <c r="A13" s="11"/>
      <c r="B13" s="11"/>
      <c r="C13" s="11"/>
      <c r="D13" s="11"/>
      <c r="E13" s="12"/>
      <c r="F13" s="13"/>
    </row>
    <row r="14" spans="1:6" ht="12.75">
      <c r="A14" s="11"/>
      <c r="B14" s="11"/>
      <c r="C14" s="11"/>
      <c r="D14" s="11"/>
      <c r="E14" s="12"/>
      <c r="F14" s="13"/>
    </row>
    <row r="15" spans="1:6" ht="12.75">
      <c r="A15" s="11"/>
      <c r="B15" s="11"/>
      <c r="C15" s="11"/>
      <c r="D15" s="11"/>
      <c r="E15" s="12"/>
      <c r="F15" s="13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9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3" ht="12.75">
      <c r="A1" s="17" t="s">
        <v>189</v>
      </c>
      <c r="B1" s="21"/>
      <c r="C1" s="21" t="s">
        <v>193</v>
      </c>
      <c r="D1" s="21"/>
      <c r="E1" s="21"/>
      <c r="F1" s="21"/>
      <c r="G1" s="21"/>
      <c r="H1" s="21"/>
      <c r="I1" s="21"/>
      <c r="J1" s="21"/>
      <c r="L1" t="s">
        <v>194</v>
      </c>
      <c r="M1" s="47">
        <f>SUM(B6:E6)</f>
        <v>0.9999999999999999</v>
      </c>
    </row>
    <row r="2" ht="12.75">
      <c r="M2" s="47">
        <f>SUM(B7:E7)</f>
        <v>0.9999999999999999</v>
      </c>
    </row>
    <row r="3" ht="12.75">
      <c r="M3" s="47">
        <f>SUM(B8:E8)</f>
        <v>0.9999999999999999</v>
      </c>
    </row>
    <row r="4" ht="12.75">
      <c r="M4" s="47">
        <f>SUM(B9:E9)</f>
        <v>0.9999999999999999</v>
      </c>
    </row>
    <row r="5" spans="1:5" ht="12.75">
      <c r="A5" s="45"/>
      <c r="B5" s="44" t="s">
        <v>184</v>
      </c>
      <c r="C5" s="44" t="s">
        <v>190</v>
      </c>
      <c r="D5" s="44" t="s">
        <v>191</v>
      </c>
      <c r="E5" s="44" t="s">
        <v>192</v>
      </c>
    </row>
    <row r="6" spans="1:5" ht="12.75">
      <c r="A6" s="45" t="s">
        <v>10</v>
      </c>
      <c r="B6" s="46">
        <f>1-SUM(C6:E6)</f>
        <v>0.3125</v>
      </c>
      <c r="C6" s="46">
        <f>(1-$E6)/3</f>
        <v>0.2708333333333333</v>
      </c>
      <c r="D6" s="46">
        <f>AVERAGE(C6,E6)</f>
        <v>0.22916666666666666</v>
      </c>
      <c r="E6" s="46">
        <v>0.1875</v>
      </c>
    </row>
    <row r="7" spans="1:5" ht="12.75">
      <c r="A7" s="45" t="s">
        <v>11</v>
      </c>
      <c r="B7" s="46">
        <f>1-SUM(C7:E7)</f>
        <v>0.3125</v>
      </c>
      <c r="C7" s="46">
        <f>(1-$E7)/3</f>
        <v>0.2708333333333333</v>
      </c>
      <c r="D7" s="46">
        <f>AVERAGE(C7,E7)</f>
        <v>0.22916666666666666</v>
      </c>
      <c r="E7" s="46">
        <v>0.1875</v>
      </c>
    </row>
    <row r="8" spans="1:5" ht="12.75">
      <c r="A8" s="45" t="s">
        <v>12</v>
      </c>
      <c r="B8" s="46">
        <f>1-SUM(C8:E8)</f>
        <v>0.3125</v>
      </c>
      <c r="C8" s="46">
        <f>(1-$E8)/3</f>
        <v>0.2708333333333333</v>
      </c>
      <c r="D8" s="46">
        <f>AVERAGE(C8,E8)</f>
        <v>0.22916666666666666</v>
      </c>
      <c r="E8" s="46">
        <v>0.1875</v>
      </c>
    </row>
    <row r="9" spans="1:5" ht="12.75">
      <c r="A9" s="45" t="s">
        <v>13</v>
      </c>
      <c r="B9" s="46">
        <f>1-SUM(C9:E9)</f>
        <v>0.3125</v>
      </c>
      <c r="C9" s="46">
        <f>(1-$E9)/3</f>
        <v>0.2708333333333333</v>
      </c>
      <c r="D9" s="46">
        <f>AVERAGE(C9,E9)</f>
        <v>0.22916666666666666</v>
      </c>
      <c r="E9" s="46">
        <v>0.1875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S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9" ht="12.75">
      <c r="A1" s="17" t="s">
        <v>183</v>
      </c>
      <c r="B1" s="21"/>
      <c r="C1" s="21"/>
      <c r="D1" s="21" t="s">
        <v>207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ht="12.75">
      <c r="A2" s="15" t="s">
        <v>158</v>
      </c>
    </row>
    <row r="3" spans="1:11" ht="12.75">
      <c r="A3">
        <v>1</v>
      </c>
      <c r="C3" s="27">
        <v>592.435245</v>
      </c>
      <c r="D3" s="27">
        <v>592.894707</v>
      </c>
      <c r="E3" s="27">
        <v>581.5114960000001</v>
      </c>
      <c r="F3" s="27">
        <v>556.843875</v>
      </c>
      <c r="G3" s="27">
        <v>516.865687</v>
      </c>
      <c r="H3" s="27">
        <v>439.370278</v>
      </c>
      <c r="I3" s="27">
        <v>349.302322</v>
      </c>
      <c r="J3" s="27">
        <v>246.29915499999998</v>
      </c>
      <c r="K3" s="27">
        <v>129.99083199999998</v>
      </c>
    </row>
    <row r="5" spans="1:11" ht="12.75">
      <c r="A5" s="26"/>
      <c r="B5" s="26"/>
      <c r="C5" s="35" t="s">
        <v>47</v>
      </c>
      <c r="D5" s="35" t="s">
        <v>48</v>
      </c>
      <c r="E5" s="35" t="s">
        <v>49</v>
      </c>
      <c r="F5" s="35" t="s">
        <v>50</v>
      </c>
      <c r="G5" s="35" t="s">
        <v>51</v>
      </c>
      <c r="H5" s="35" t="s">
        <v>52</v>
      </c>
      <c r="I5" s="35" t="s">
        <v>53</v>
      </c>
      <c r="J5" s="35" t="s">
        <v>54</v>
      </c>
      <c r="K5" s="35" t="s">
        <v>55</v>
      </c>
    </row>
    <row r="6" spans="1:11" ht="12.75">
      <c r="A6" s="39" t="s">
        <v>10</v>
      </c>
      <c r="B6" s="26" t="s">
        <v>184</v>
      </c>
      <c r="C6" s="29">
        <f aca="true" t="shared" si="0" ref="C6:K6">+C3*$A3</f>
        <v>592.435245</v>
      </c>
      <c r="D6" s="29">
        <f t="shared" si="0"/>
        <v>592.894707</v>
      </c>
      <c r="E6" s="29">
        <f t="shared" si="0"/>
        <v>581.5114960000001</v>
      </c>
      <c r="F6" s="29">
        <f t="shared" si="0"/>
        <v>556.843875</v>
      </c>
      <c r="G6" s="29">
        <f t="shared" si="0"/>
        <v>516.865687</v>
      </c>
      <c r="H6" s="29">
        <f t="shared" si="0"/>
        <v>439.370278</v>
      </c>
      <c r="I6" s="29">
        <f t="shared" si="0"/>
        <v>349.302322</v>
      </c>
      <c r="J6" s="29">
        <f t="shared" si="0"/>
        <v>246.29915499999998</v>
      </c>
      <c r="K6" s="29">
        <f t="shared" si="0"/>
        <v>129.99083199999998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I50"/>
  <sheetViews>
    <sheetView zoomScalePageLayoutView="0" workbookViewId="0" topLeftCell="A13">
      <selection activeCell="A18" sqref="A18"/>
    </sheetView>
  </sheetViews>
  <sheetFormatPr defaultColWidth="9.140625" defaultRowHeight="12.75"/>
  <cols>
    <col min="1" max="1" width="11.57421875" style="0" customWidth="1"/>
    <col min="9" max="9" width="10.421875" style="0" customWidth="1"/>
    <col min="10" max="10" width="11.28125" style="0" customWidth="1"/>
  </cols>
  <sheetData>
    <row r="1" spans="1:8" ht="12.75">
      <c r="A1" s="17" t="s">
        <v>101</v>
      </c>
      <c r="B1" s="21"/>
      <c r="C1" s="21"/>
      <c r="D1" s="21" t="s">
        <v>150</v>
      </c>
      <c r="E1" s="21"/>
      <c r="F1" s="21"/>
      <c r="G1" s="21"/>
      <c r="H1" s="21"/>
    </row>
    <row r="2" ht="12.75">
      <c r="A2" t="s">
        <v>158</v>
      </c>
    </row>
    <row r="3" spans="1:9" ht="12.75">
      <c r="A3" s="15"/>
      <c r="B3" s="15"/>
      <c r="C3" s="15"/>
      <c r="D3" s="15"/>
      <c r="E3" s="15"/>
      <c r="F3" s="15"/>
      <c r="G3" s="15"/>
      <c r="H3" s="15"/>
      <c r="I3" s="15"/>
    </row>
    <row r="4" spans="1:9" ht="12.75">
      <c r="A4" s="6" t="s">
        <v>162</v>
      </c>
      <c r="H4" s="15"/>
      <c r="I4" s="15"/>
    </row>
    <row r="5" spans="8:9" ht="12.75">
      <c r="H5" s="15"/>
      <c r="I5" s="15"/>
    </row>
    <row r="6" spans="1:9" ht="12.75">
      <c r="A6" s="6" t="s">
        <v>165</v>
      </c>
      <c r="H6" s="15"/>
      <c r="I6" s="15"/>
    </row>
    <row r="7" spans="8:9" ht="12.75">
      <c r="H7" s="15"/>
      <c r="I7" s="15"/>
    </row>
    <row r="8" spans="1:9" ht="12.75">
      <c r="A8" t="s">
        <v>212</v>
      </c>
      <c r="H8" s="15"/>
      <c r="I8" s="15"/>
    </row>
    <row r="9" spans="2:9" ht="12.75">
      <c r="B9" t="s">
        <v>163</v>
      </c>
      <c r="H9" s="15"/>
      <c r="I9" s="15"/>
    </row>
    <row r="10" spans="2:9" ht="12.75">
      <c r="B10" s="15" t="s">
        <v>205</v>
      </c>
      <c r="H10" s="15"/>
      <c r="I10" s="15"/>
    </row>
    <row r="11" spans="2:9" ht="12.75">
      <c r="B11" s="15" t="s">
        <v>204</v>
      </c>
      <c r="H11" s="15"/>
      <c r="I11" s="15"/>
    </row>
    <row r="12" spans="8:9" ht="12.75">
      <c r="H12" s="15"/>
      <c r="I12" s="15"/>
    </row>
    <row r="13" spans="1:9" ht="12.75">
      <c r="A13" s="15" t="s">
        <v>209</v>
      </c>
      <c r="H13" s="15"/>
      <c r="I13" s="15"/>
    </row>
    <row r="14" spans="1:9" ht="12.75">
      <c r="A14" t="s">
        <v>164</v>
      </c>
      <c r="H14" s="15"/>
      <c r="I14" s="15"/>
    </row>
    <row r="15" spans="8:9" ht="12.75">
      <c r="H15" s="15"/>
      <c r="I15" s="15"/>
    </row>
    <row r="16" spans="8:9" ht="12.75">
      <c r="H16" s="15"/>
      <c r="I16" s="15"/>
    </row>
    <row r="17" spans="8:9" ht="12.75">
      <c r="H17" s="15"/>
      <c r="I17" s="15"/>
    </row>
    <row r="20" spans="1:3" ht="12.75">
      <c r="A20" s="26"/>
      <c r="B20" s="26"/>
      <c r="C20" s="35" t="s">
        <v>47</v>
      </c>
    </row>
    <row r="21" spans="1:3" ht="12.75">
      <c r="A21" s="39" t="s">
        <v>211</v>
      </c>
      <c r="B21" s="39" t="s">
        <v>10</v>
      </c>
      <c r="C21" s="28">
        <v>0.74</v>
      </c>
    </row>
    <row r="22" spans="1:3" ht="12.75">
      <c r="A22" s="39" t="s">
        <v>208</v>
      </c>
      <c r="B22" s="39" t="s">
        <v>10</v>
      </c>
      <c r="C22" s="28">
        <v>0.77655199</v>
      </c>
    </row>
    <row r="23" spans="1:3" ht="12.75">
      <c r="A23" s="39" t="s">
        <v>208</v>
      </c>
      <c r="B23" s="39" t="s">
        <v>11</v>
      </c>
      <c r="C23" s="28">
        <v>0.79939725</v>
      </c>
    </row>
    <row r="24" spans="1:3" ht="12.75">
      <c r="A24" s="39" t="s">
        <v>208</v>
      </c>
      <c r="B24" s="39" t="s">
        <v>12</v>
      </c>
      <c r="C24" s="28">
        <v>0.73425617</v>
      </c>
    </row>
    <row r="25" spans="1:3" ht="12.75">
      <c r="A25" s="39" t="s">
        <v>208</v>
      </c>
      <c r="B25" s="39" t="s">
        <v>13</v>
      </c>
      <c r="C25" s="28">
        <v>0.77567778</v>
      </c>
    </row>
    <row r="26" spans="1:3" ht="12.75">
      <c r="A26" s="39" t="s">
        <v>36</v>
      </c>
      <c r="B26" s="39" t="s">
        <v>11</v>
      </c>
      <c r="C26" s="28">
        <v>0.7</v>
      </c>
    </row>
    <row r="27" spans="1:3" ht="12.75">
      <c r="A27" s="39" t="s">
        <v>36</v>
      </c>
      <c r="B27" s="39" t="s">
        <v>12</v>
      </c>
      <c r="C27" s="28">
        <v>0.7</v>
      </c>
    </row>
    <row r="28" spans="1:3" ht="12.75">
      <c r="A28" s="39" t="s">
        <v>36</v>
      </c>
      <c r="B28" s="39" t="s">
        <v>13</v>
      </c>
      <c r="C28" s="34">
        <v>0.15</v>
      </c>
    </row>
    <row r="29" spans="1:3" ht="12.75">
      <c r="A29" s="39" t="s">
        <v>56</v>
      </c>
      <c r="B29" s="39" t="s">
        <v>11</v>
      </c>
      <c r="C29" s="28">
        <v>0.3</v>
      </c>
    </row>
    <row r="30" spans="1:3" ht="12.75">
      <c r="A30" s="39" t="s">
        <v>56</v>
      </c>
      <c r="B30" s="39" t="s">
        <v>12</v>
      </c>
      <c r="C30" s="28">
        <v>0.3</v>
      </c>
    </row>
    <row r="31" spans="1:3" ht="12.75">
      <c r="A31" s="39" t="s">
        <v>56</v>
      </c>
      <c r="B31" s="39" t="s">
        <v>13</v>
      </c>
      <c r="C31" s="28">
        <v>0.85</v>
      </c>
    </row>
    <row r="32" spans="1:3" ht="12.75">
      <c r="A32" s="39" t="s">
        <v>57</v>
      </c>
      <c r="B32" s="39" t="s">
        <v>10</v>
      </c>
      <c r="C32" s="28">
        <v>0.160152</v>
      </c>
    </row>
    <row r="33" spans="1:3" ht="12.75">
      <c r="A33" s="39" t="s">
        <v>57</v>
      </c>
      <c r="B33" s="39" t="s">
        <v>11</v>
      </c>
      <c r="C33" s="28">
        <v>0.17332283</v>
      </c>
    </row>
    <row r="34" spans="1:3" ht="12.75">
      <c r="A34" s="39" t="s">
        <v>57</v>
      </c>
      <c r="B34" s="39" t="s">
        <v>12</v>
      </c>
      <c r="C34" s="28">
        <v>0.15116667</v>
      </c>
    </row>
    <row r="35" spans="1:3" ht="12.75">
      <c r="A35" s="39" t="s">
        <v>57</v>
      </c>
      <c r="B35" s="39" t="s">
        <v>13</v>
      </c>
      <c r="C35" s="28">
        <v>0.11225432</v>
      </c>
    </row>
    <row r="36" spans="1:3" ht="12.75">
      <c r="A36" s="39" t="s">
        <v>58</v>
      </c>
      <c r="B36" s="39" t="s">
        <v>10</v>
      </c>
      <c r="C36" s="28">
        <v>0.063296</v>
      </c>
    </row>
    <row r="37" spans="1:3" ht="12.75">
      <c r="A37" s="39" t="s">
        <v>58</v>
      </c>
      <c r="B37" s="39" t="s">
        <v>11</v>
      </c>
      <c r="C37" s="28">
        <v>0.02727993</v>
      </c>
    </row>
    <row r="38" spans="1:3" ht="12.75">
      <c r="A38" s="39" t="s">
        <v>58</v>
      </c>
      <c r="B38" s="39" t="s">
        <v>12</v>
      </c>
      <c r="C38" s="28">
        <v>0.11457716</v>
      </c>
    </row>
    <row r="39" spans="1:3" ht="12.75">
      <c r="A39" s="39" t="s">
        <v>58</v>
      </c>
      <c r="B39" s="39" t="s">
        <v>13</v>
      </c>
      <c r="C39" s="28">
        <v>0.1120679</v>
      </c>
    </row>
    <row r="49" spans="1:6" ht="12.75">
      <c r="A49" s="10"/>
      <c r="B49" s="10"/>
      <c r="C49" s="10"/>
      <c r="D49" s="10"/>
      <c r="E49" s="10"/>
      <c r="F49" s="10"/>
    </row>
    <row r="50" spans="1:6" ht="12.75">
      <c r="A50" s="10"/>
      <c r="B50" s="10"/>
      <c r="C50" s="10"/>
      <c r="D50" s="10"/>
      <c r="F50" s="10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K7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9.7109375" style="0" customWidth="1"/>
  </cols>
  <sheetData>
    <row r="1" spans="1:11" ht="12.75">
      <c r="A1" s="17" t="s">
        <v>59</v>
      </c>
      <c r="B1" s="21"/>
      <c r="C1" s="21" t="s">
        <v>168</v>
      </c>
      <c r="D1" s="21"/>
      <c r="E1" s="21"/>
      <c r="F1" s="21"/>
      <c r="G1" s="21"/>
      <c r="H1" s="21"/>
      <c r="I1" s="21"/>
      <c r="J1" s="21"/>
      <c r="K1" s="21"/>
    </row>
    <row r="2" spans="1:2" ht="12.75">
      <c r="A2" s="15" t="s">
        <v>138</v>
      </c>
      <c r="B2" t="s">
        <v>167</v>
      </c>
    </row>
    <row r="4" ht="12.75">
      <c r="B4" s="6"/>
    </row>
    <row r="5" spans="1:2" ht="12.75">
      <c r="A5" s="39"/>
      <c r="B5" s="35" t="s">
        <v>47</v>
      </c>
    </row>
    <row r="6" spans="1:2" ht="12.75">
      <c r="A6" s="39" t="s">
        <v>12</v>
      </c>
      <c r="B6" s="23">
        <v>0.85</v>
      </c>
    </row>
    <row r="7" spans="1:2" ht="12.75">
      <c r="A7" s="39" t="s">
        <v>13</v>
      </c>
      <c r="B7" s="23">
        <v>0.85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zoomScalePageLayoutView="0" workbookViewId="0" topLeftCell="A1">
      <selection activeCell="C13" sqref="C13"/>
    </sheetView>
  </sheetViews>
  <sheetFormatPr defaultColWidth="9.140625" defaultRowHeight="12.75"/>
  <cols>
    <col min="9" max="9" width="10.00390625" style="0" customWidth="1"/>
  </cols>
  <sheetData>
    <row r="1" spans="1:9" ht="12.75">
      <c r="A1" s="17" t="s">
        <v>60</v>
      </c>
      <c r="B1" s="21"/>
      <c r="C1" s="21" t="s">
        <v>181</v>
      </c>
      <c r="D1" s="21"/>
      <c r="E1" s="21"/>
      <c r="F1" s="21"/>
      <c r="G1" s="21"/>
      <c r="H1" s="21"/>
      <c r="I1" s="21"/>
    </row>
    <row r="2" ht="12.75">
      <c r="A2" s="15" t="s">
        <v>169</v>
      </c>
    </row>
    <row r="3" ht="12.75">
      <c r="A3" t="s">
        <v>170</v>
      </c>
    </row>
    <row r="4" ht="12.75">
      <c r="A4" s="15"/>
    </row>
    <row r="5" ht="12.75">
      <c r="A5" s="15" t="s">
        <v>171</v>
      </c>
    </row>
    <row r="6" ht="12.75">
      <c r="A6" s="15" t="s">
        <v>172</v>
      </c>
    </row>
    <row r="7" ht="12.75">
      <c r="A7" s="15" t="s">
        <v>173</v>
      </c>
    </row>
    <row r="10" spans="1:2" ht="12.75">
      <c r="A10" s="35"/>
      <c r="B10" s="26">
        <v>2002</v>
      </c>
    </row>
    <row r="11" spans="1:2" ht="12.75">
      <c r="A11" s="40" t="s">
        <v>7</v>
      </c>
      <c r="B11" s="33">
        <v>0.85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spans="1:7" ht="12.75">
      <c r="A1" s="17" t="s">
        <v>97</v>
      </c>
      <c r="B1" s="21"/>
      <c r="C1" s="21" t="s">
        <v>98</v>
      </c>
      <c r="D1" s="21"/>
      <c r="E1" s="21"/>
      <c r="F1" s="21"/>
      <c r="G1" s="21"/>
    </row>
    <row r="2" ht="12.75">
      <c r="A2" t="s">
        <v>174</v>
      </c>
    </row>
    <row r="3" ht="12.75">
      <c r="A3" t="s">
        <v>177</v>
      </c>
    </row>
    <row r="10" spans="1:2" ht="12.75">
      <c r="A10" s="35"/>
      <c r="B10" s="35">
        <v>2002</v>
      </c>
    </row>
    <row r="11" spans="1:2" ht="12.75">
      <c r="A11" s="36" t="s">
        <v>7</v>
      </c>
      <c r="B11" s="28">
        <v>0.02</v>
      </c>
    </row>
    <row r="12" spans="1:2" ht="12.75">
      <c r="A12" s="36" t="s">
        <v>8</v>
      </c>
      <c r="B12" s="28">
        <v>0.02</v>
      </c>
    </row>
    <row r="13" spans="1:2" ht="12.75">
      <c r="A13" s="36" t="s">
        <v>9</v>
      </c>
      <c r="B13" s="28">
        <v>0.02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7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15" ht="12.75">
      <c r="A1" s="17" t="s">
        <v>213</v>
      </c>
      <c r="B1" s="17"/>
      <c r="C1" s="17"/>
      <c r="D1" s="18" t="s">
        <v>131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5" spans="1:4" ht="12.75">
      <c r="A5" s="23"/>
      <c r="B5" s="23"/>
      <c r="C5" s="26">
        <v>2012</v>
      </c>
      <c r="D5" s="26">
        <v>2015</v>
      </c>
    </row>
    <row r="6" spans="1:7" ht="12.75">
      <c r="A6" s="39" t="s">
        <v>15</v>
      </c>
      <c r="B6" s="26" t="s">
        <v>41</v>
      </c>
      <c r="C6" s="23"/>
      <c r="D6" s="49" t="s">
        <v>22</v>
      </c>
      <c r="G6" s="3"/>
    </row>
    <row r="7" spans="1:7" ht="12.75">
      <c r="A7" s="39" t="s">
        <v>18</v>
      </c>
      <c r="B7" s="26" t="s">
        <v>41</v>
      </c>
      <c r="C7" s="23"/>
      <c r="D7" s="49" t="s">
        <v>22</v>
      </c>
      <c r="G7" s="3"/>
    </row>
    <row r="8" spans="1:4" ht="12.75">
      <c r="A8" s="39" t="s">
        <v>218</v>
      </c>
      <c r="B8" s="26" t="s">
        <v>41</v>
      </c>
      <c r="C8" s="23"/>
      <c r="D8" s="49" t="s">
        <v>22</v>
      </c>
    </row>
    <row r="9" spans="1:4" ht="12.75">
      <c r="A9" s="39" t="s">
        <v>215</v>
      </c>
      <c r="B9" s="26" t="s">
        <v>41</v>
      </c>
      <c r="C9" s="23"/>
      <c r="D9" s="49" t="s">
        <v>22</v>
      </c>
    </row>
    <row r="10" spans="1:4" ht="12.75">
      <c r="A10" s="39" t="s">
        <v>211</v>
      </c>
      <c r="B10" s="39" t="s">
        <v>10</v>
      </c>
      <c r="C10" s="49" t="s">
        <v>22</v>
      </c>
      <c r="D10" s="23"/>
    </row>
    <row r="11" spans="1:4" ht="12.75">
      <c r="A11" s="39" t="s">
        <v>208</v>
      </c>
      <c r="B11" s="39" t="s">
        <v>10</v>
      </c>
      <c r="C11" s="49" t="s">
        <v>22</v>
      </c>
      <c r="D11" s="49"/>
    </row>
    <row r="12" spans="1:4" ht="12.75">
      <c r="A12" s="39" t="s">
        <v>208</v>
      </c>
      <c r="B12" s="39" t="s">
        <v>11</v>
      </c>
      <c r="C12" s="23"/>
      <c r="D12" s="49" t="s">
        <v>22</v>
      </c>
    </row>
    <row r="13" spans="1:4" ht="12.75">
      <c r="A13" s="39" t="s">
        <v>208</v>
      </c>
      <c r="B13" s="39" t="s">
        <v>12</v>
      </c>
      <c r="C13" s="23"/>
      <c r="D13" s="49" t="s">
        <v>22</v>
      </c>
    </row>
    <row r="14" spans="1:4" ht="12.75">
      <c r="A14" s="39" t="s">
        <v>208</v>
      </c>
      <c r="B14" s="39" t="s">
        <v>13</v>
      </c>
      <c r="C14" s="23"/>
      <c r="D14" s="49" t="s">
        <v>22</v>
      </c>
    </row>
    <row r="15" spans="1:4" ht="12.75">
      <c r="A15" s="39" t="s">
        <v>36</v>
      </c>
      <c r="B15" s="39" t="s">
        <v>11</v>
      </c>
      <c r="C15" s="23"/>
      <c r="D15" s="49" t="s">
        <v>22</v>
      </c>
    </row>
    <row r="16" spans="1:4" ht="12.75">
      <c r="A16" s="39" t="s">
        <v>36</v>
      </c>
      <c r="B16" s="39" t="s">
        <v>12</v>
      </c>
      <c r="C16" s="23"/>
      <c r="D16" s="49" t="s">
        <v>22</v>
      </c>
    </row>
    <row r="17" spans="1:4" ht="12.75">
      <c r="A17" s="39" t="s">
        <v>36</v>
      </c>
      <c r="B17" s="39" t="s">
        <v>13</v>
      </c>
      <c r="C17" s="23"/>
      <c r="D17" s="49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AE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1" max="11" width="11.57421875" style="0" customWidth="1"/>
  </cols>
  <sheetData>
    <row r="1" spans="1:12" ht="12.75">
      <c r="A1" s="17" t="s">
        <v>182</v>
      </c>
      <c r="B1" s="21"/>
      <c r="C1" s="21" t="s">
        <v>96</v>
      </c>
      <c r="D1" s="21"/>
      <c r="E1" s="21"/>
      <c r="F1" s="21"/>
      <c r="G1" s="21"/>
      <c r="H1" s="21"/>
      <c r="I1" s="21"/>
      <c r="J1" s="21"/>
      <c r="K1" s="21"/>
      <c r="L1" s="21"/>
    </row>
    <row r="2" ht="12.75">
      <c r="A2" s="15" t="s">
        <v>178</v>
      </c>
    </row>
    <row r="3" ht="12.75">
      <c r="A3" s="15"/>
    </row>
    <row r="5" spans="1:31" ht="12.75">
      <c r="A5" s="25"/>
      <c r="B5" s="25">
        <v>2003</v>
      </c>
      <c r="C5" s="25">
        <f>+B5+1</f>
        <v>2004</v>
      </c>
      <c r="D5" s="25">
        <f aca="true" t="shared" si="0" ref="D5:M5">+C5+1</f>
        <v>2005</v>
      </c>
      <c r="E5" s="25">
        <f t="shared" si="0"/>
        <v>2006</v>
      </c>
      <c r="F5" s="25">
        <f t="shared" si="0"/>
        <v>2007</v>
      </c>
      <c r="G5" s="25">
        <f t="shared" si="0"/>
        <v>2008</v>
      </c>
      <c r="H5" s="25">
        <f t="shared" si="0"/>
        <v>2009</v>
      </c>
      <c r="I5" s="25">
        <f t="shared" si="0"/>
        <v>2010</v>
      </c>
      <c r="J5" s="25">
        <f t="shared" si="0"/>
        <v>2011</v>
      </c>
      <c r="K5" s="25">
        <f t="shared" si="0"/>
        <v>2012</v>
      </c>
      <c r="L5" s="25">
        <f t="shared" si="0"/>
        <v>2013</v>
      </c>
      <c r="M5" s="25">
        <f t="shared" si="0"/>
        <v>2014</v>
      </c>
      <c r="N5" s="25">
        <f>+M5+1</f>
        <v>2015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14" ht="12.75">
      <c r="A6" s="36" t="s">
        <v>10</v>
      </c>
      <c r="B6" s="28" t="s">
        <v>128</v>
      </c>
      <c r="C6" s="28" t="str">
        <f>+$B6</f>
        <v>EPS</v>
      </c>
      <c r="D6" s="28" t="str">
        <f aca="true" t="shared" si="1" ref="D6:N6">+$B6</f>
        <v>EPS</v>
      </c>
      <c r="E6" s="28" t="str">
        <f t="shared" si="1"/>
        <v>EPS</v>
      </c>
      <c r="F6" s="28" t="str">
        <f t="shared" si="1"/>
        <v>EPS</v>
      </c>
      <c r="G6" s="28" t="str">
        <f t="shared" si="1"/>
        <v>EPS</v>
      </c>
      <c r="H6" s="28" t="str">
        <f t="shared" si="1"/>
        <v>EPS</v>
      </c>
      <c r="I6" s="28" t="str">
        <f t="shared" si="1"/>
        <v>EPS</v>
      </c>
      <c r="J6" s="28" t="str">
        <f t="shared" si="1"/>
        <v>EPS</v>
      </c>
      <c r="K6" s="28" t="str">
        <f t="shared" si="1"/>
        <v>EPS</v>
      </c>
      <c r="L6" s="28" t="str">
        <f t="shared" si="1"/>
        <v>EPS</v>
      </c>
      <c r="M6" s="28" t="str">
        <f t="shared" si="1"/>
        <v>EPS</v>
      </c>
      <c r="N6" s="28" t="str">
        <f t="shared" si="1"/>
        <v>EPS</v>
      </c>
    </row>
    <row r="7" spans="1:14" ht="12.75">
      <c r="A7" s="36" t="s">
        <v>11</v>
      </c>
      <c r="B7" s="28" t="s">
        <v>128</v>
      </c>
      <c r="C7" s="28" t="str">
        <f aca="true" t="shared" si="2" ref="C7:N9">+$B7</f>
        <v>EPS</v>
      </c>
      <c r="D7" s="28" t="str">
        <f t="shared" si="2"/>
        <v>EPS</v>
      </c>
      <c r="E7" s="28" t="str">
        <f t="shared" si="2"/>
        <v>EPS</v>
      </c>
      <c r="F7" s="28" t="str">
        <f t="shared" si="2"/>
        <v>EPS</v>
      </c>
      <c r="G7" s="28" t="str">
        <f t="shared" si="2"/>
        <v>EPS</v>
      </c>
      <c r="H7" s="28" t="str">
        <f t="shared" si="2"/>
        <v>EPS</v>
      </c>
      <c r="I7" s="28" t="str">
        <f t="shared" si="2"/>
        <v>EPS</v>
      </c>
      <c r="J7" s="28" t="str">
        <f t="shared" si="2"/>
        <v>EPS</v>
      </c>
      <c r="K7" s="28" t="str">
        <f t="shared" si="2"/>
        <v>EPS</v>
      </c>
      <c r="L7" s="28" t="str">
        <f t="shared" si="2"/>
        <v>EPS</v>
      </c>
      <c r="M7" s="28" t="str">
        <f t="shared" si="2"/>
        <v>EPS</v>
      </c>
      <c r="N7" s="28" t="str">
        <f t="shared" si="2"/>
        <v>EPS</v>
      </c>
    </row>
    <row r="8" spans="1:14" ht="12.75">
      <c r="A8" s="36" t="s">
        <v>12</v>
      </c>
      <c r="B8" s="28" t="s">
        <v>128</v>
      </c>
      <c r="C8" s="28" t="str">
        <f t="shared" si="2"/>
        <v>EPS</v>
      </c>
      <c r="D8" s="28" t="str">
        <f t="shared" si="2"/>
        <v>EPS</v>
      </c>
      <c r="E8" s="28" t="str">
        <f t="shared" si="2"/>
        <v>EPS</v>
      </c>
      <c r="F8" s="28" t="str">
        <f t="shared" si="2"/>
        <v>EPS</v>
      </c>
      <c r="G8" s="28" t="str">
        <f t="shared" si="2"/>
        <v>EPS</v>
      </c>
      <c r="H8" s="28" t="str">
        <f t="shared" si="2"/>
        <v>EPS</v>
      </c>
      <c r="I8" s="28" t="str">
        <f t="shared" si="2"/>
        <v>EPS</v>
      </c>
      <c r="J8" s="28" t="str">
        <f t="shared" si="2"/>
        <v>EPS</v>
      </c>
      <c r="K8" s="28" t="str">
        <f t="shared" si="2"/>
        <v>EPS</v>
      </c>
      <c r="L8" s="28" t="str">
        <f t="shared" si="2"/>
        <v>EPS</v>
      </c>
      <c r="M8" s="28" t="str">
        <f t="shared" si="2"/>
        <v>EPS</v>
      </c>
      <c r="N8" s="28" t="str">
        <f t="shared" si="2"/>
        <v>EPS</v>
      </c>
    </row>
    <row r="9" spans="1:14" ht="12.75">
      <c r="A9" s="36" t="s">
        <v>13</v>
      </c>
      <c r="B9" s="28" t="s">
        <v>128</v>
      </c>
      <c r="C9" s="28" t="str">
        <f t="shared" si="2"/>
        <v>EPS</v>
      </c>
      <c r="D9" s="28" t="str">
        <f t="shared" si="2"/>
        <v>EPS</v>
      </c>
      <c r="E9" s="28" t="str">
        <f t="shared" si="2"/>
        <v>EPS</v>
      </c>
      <c r="F9" s="28" t="str">
        <f t="shared" si="2"/>
        <v>EPS</v>
      </c>
      <c r="G9" s="28" t="str">
        <f t="shared" si="2"/>
        <v>EPS</v>
      </c>
      <c r="H9" s="28" t="str">
        <f t="shared" si="2"/>
        <v>EPS</v>
      </c>
      <c r="I9" s="28" t="str">
        <f t="shared" si="2"/>
        <v>EPS</v>
      </c>
      <c r="J9" s="28" t="str">
        <f t="shared" si="2"/>
        <v>EPS</v>
      </c>
      <c r="K9" s="28" t="str">
        <f t="shared" si="2"/>
        <v>EPS</v>
      </c>
      <c r="L9" s="28" t="str">
        <f t="shared" si="2"/>
        <v>EPS</v>
      </c>
      <c r="M9" s="28" t="str">
        <f t="shared" si="2"/>
        <v>EPS</v>
      </c>
      <c r="N9" s="28" t="str">
        <f t="shared" si="2"/>
        <v>EPS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F34"/>
  <sheetViews>
    <sheetView zoomScalePageLayoutView="0" workbookViewId="0" topLeftCell="A1">
      <selection activeCell="A21" sqref="A21"/>
    </sheetView>
  </sheetViews>
  <sheetFormatPr defaultColWidth="9.140625" defaultRowHeight="12.75"/>
  <cols>
    <col min="2" max="2" width="17.00390625" style="0" customWidth="1"/>
    <col min="3" max="3" width="24.7109375" style="0" bestFit="1" customWidth="1"/>
  </cols>
  <sheetData>
    <row r="1" spans="4:6" ht="12.75">
      <c r="D1" s="14" t="s">
        <v>61</v>
      </c>
      <c r="E1" s="14" t="s">
        <v>62</v>
      </c>
      <c r="F1" s="14"/>
    </row>
    <row r="2" spans="1:4" ht="12.75">
      <c r="A2" t="s">
        <v>63</v>
      </c>
      <c r="B2" t="s">
        <v>65</v>
      </c>
      <c r="C2" t="s">
        <v>65</v>
      </c>
      <c r="D2">
        <v>1</v>
      </c>
    </row>
    <row r="3" spans="1:4" ht="12.75">
      <c r="A3" t="s">
        <v>63</v>
      </c>
      <c r="B3" t="s">
        <v>66</v>
      </c>
      <c r="C3" t="s">
        <v>66</v>
      </c>
      <c r="D3">
        <v>1</v>
      </c>
    </row>
    <row r="4" spans="1:4" ht="12.75">
      <c r="A4" t="s">
        <v>63</v>
      </c>
      <c r="B4" t="s">
        <v>67</v>
      </c>
      <c r="C4" t="s">
        <v>67</v>
      </c>
      <c r="D4">
        <v>1</v>
      </c>
    </row>
    <row r="5" spans="1:4" ht="12.75">
      <c r="A5" t="s">
        <v>63</v>
      </c>
      <c r="B5" t="s">
        <v>68</v>
      </c>
      <c r="C5" t="s">
        <v>68</v>
      </c>
      <c r="D5">
        <v>1</v>
      </c>
    </row>
    <row r="6" spans="1:4" ht="12.75">
      <c r="A6" t="s">
        <v>63</v>
      </c>
      <c r="B6" t="s">
        <v>69</v>
      </c>
      <c r="C6" t="s">
        <v>69</v>
      </c>
      <c r="D6">
        <v>1</v>
      </c>
    </row>
    <row r="7" spans="1:4" ht="12.75">
      <c r="A7" t="s">
        <v>63</v>
      </c>
      <c r="B7" t="s">
        <v>196</v>
      </c>
      <c r="C7" t="s">
        <v>196</v>
      </c>
      <c r="D7">
        <v>1</v>
      </c>
    </row>
    <row r="8" spans="1:4" ht="12.75">
      <c r="A8" t="s">
        <v>63</v>
      </c>
      <c r="B8" t="s">
        <v>70</v>
      </c>
      <c r="C8" t="s">
        <v>70</v>
      </c>
      <c r="D8">
        <v>1</v>
      </c>
    </row>
    <row r="9" spans="1:4" ht="12.75">
      <c r="A9" t="s">
        <v>63</v>
      </c>
      <c r="B9" t="s">
        <v>14</v>
      </c>
      <c r="C9" t="s">
        <v>14</v>
      </c>
      <c r="D9">
        <v>1</v>
      </c>
    </row>
    <row r="10" spans="1:4" ht="12.75">
      <c r="A10" t="s">
        <v>63</v>
      </c>
      <c r="B10" t="s">
        <v>17</v>
      </c>
      <c r="C10" t="s">
        <v>17</v>
      </c>
      <c r="D10">
        <v>1</v>
      </c>
    </row>
    <row r="11" spans="1:4" ht="12.75">
      <c r="A11" t="s">
        <v>63</v>
      </c>
      <c r="B11" t="s">
        <v>15</v>
      </c>
      <c r="C11" t="s">
        <v>15</v>
      </c>
      <c r="D11">
        <v>1</v>
      </c>
    </row>
    <row r="12" spans="1:4" ht="12.75">
      <c r="A12" t="s">
        <v>63</v>
      </c>
      <c r="B12" t="s">
        <v>18</v>
      </c>
      <c r="C12" t="s">
        <v>18</v>
      </c>
      <c r="D12">
        <v>1</v>
      </c>
    </row>
    <row r="13" spans="1:4" ht="12.75">
      <c r="A13" t="s">
        <v>63</v>
      </c>
      <c r="B13" t="s">
        <v>218</v>
      </c>
      <c r="C13" t="s">
        <v>218</v>
      </c>
      <c r="D13">
        <v>1</v>
      </c>
    </row>
    <row r="14" spans="1:4" ht="12.75">
      <c r="A14" t="s">
        <v>63</v>
      </c>
      <c r="B14" t="s">
        <v>215</v>
      </c>
      <c r="C14" t="s">
        <v>215</v>
      </c>
      <c r="D14">
        <v>1</v>
      </c>
    </row>
    <row r="15" spans="1:4" ht="12.75">
      <c r="A15" t="s">
        <v>63</v>
      </c>
      <c r="B15" t="s">
        <v>130</v>
      </c>
      <c r="C15" t="s">
        <v>130</v>
      </c>
      <c r="D15">
        <v>1</v>
      </c>
    </row>
    <row r="16" spans="1:5" ht="12.75">
      <c r="A16" t="s">
        <v>63</v>
      </c>
      <c r="B16" t="s">
        <v>91</v>
      </c>
      <c r="C16" t="s">
        <v>92</v>
      </c>
      <c r="D16">
        <v>2</v>
      </c>
      <c r="E16">
        <v>1</v>
      </c>
    </row>
    <row r="17" spans="1:5" ht="12.75">
      <c r="A17" t="s">
        <v>63</v>
      </c>
      <c r="B17" t="s">
        <v>94</v>
      </c>
      <c r="C17" t="s">
        <v>95</v>
      </c>
      <c r="D17">
        <v>1</v>
      </c>
      <c r="E17">
        <v>1</v>
      </c>
    </row>
    <row r="18" spans="1:5" ht="12.75">
      <c r="A18" t="s">
        <v>63</v>
      </c>
      <c r="B18" t="s">
        <v>71</v>
      </c>
      <c r="C18" t="s">
        <v>72</v>
      </c>
      <c r="D18">
        <v>1</v>
      </c>
      <c r="E18">
        <v>1</v>
      </c>
    </row>
    <row r="19" spans="1:5" ht="12.75">
      <c r="A19" t="s">
        <v>63</v>
      </c>
      <c r="B19" t="s">
        <v>73</v>
      </c>
      <c r="C19" t="s">
        <v>74</v>
      </c>
      <c r="D19">
        <v>2</v>
      </c>
      <c r="E19">
        <v>1</v>
      </c>
    </row>
    <row r="20" spans="1:5" ht="12.75">
      <c r="A20" t="s">
        <v>63</v>
      </c>
      <c r="B20" s="15" t="s">
        <v>197</v>
      </c>
      <c r="C20" s="15" t="s">
        <v>198</v>
      </c>
      <c r="D20">
        <v>1</v>
      </c>
      <c r="E20">
        <v>1</v>
      </c>
    </row>
    <row r="21" spans="1:5" ht="12.75">
      <c r="A21" s="15" t="s">
        <v>64</v>
      </c>
      <c r="B21" s="15" t="s">
        <v>75</v>
      </c>
      <c r="C21" s="15" t="s">
        <v>136</v>
      </c>
      <c r="D21">
        <v>1</v>
      </c>
      <c r="E21">
        <v>1</v>
      </c>
    </row>
    <row r="22" spans="1:5" ht="12.75">
      <c r="A22" s="15" t="s">
        <v>64</v>
      </c>
      <c r="B22" s="15" t="s">
        <v>76</v>
      </c>
      <c r="C22" s="15" t="s">
        <v>160</v>
      </c>
      <c r="D22">
        <v>2</v>
      </c>
      <c r="E22">
        <v>1</v>
      </c>
    </row>
    <row r="23" spans="1:5" ht="12.75">
      <c r="A23" s="15" t="s">
        <v>64</v>
      </c>
      <c r="B23" s="15" t="s">
        <v>77</v>
      </c>
      <c r="C23" s="15" t="s">
        <v>161</v>
      </c>
      <c r="D23">
        <v>2</v>
      </c>
      <c r="E23">
        <v>1</v>
      </c>
    </row>
    <row r="24" spans="1:5" ht="12.75">
      <c r="A24" s="15" t="s">
        <v>64</v>
      </c>
      <c r="B24" s="15" t="s">
        <v>78</v>
      </c>
      <c r="C24" s="15" t="s">
        <v>89</v>
      </c>
      <c r="E24">
        <v>1</v>
      </c>
    </row>
    <row r="25" spans="1:5" ht="12.75">
      <c r="A25" s="15" t="s">
        <v>64</v>
      </c>
      <c r="B25" s="15" t="s">
        <v>121</v>
      </c>
      <c r="C25" s="15" t="s">
        <v>122</v>
      </c>
      <c r="D25">
        <v>2</v>
      </c>
      <c r="E25">
        <v>1</v>
      </c>
    </row>
    <row r="26" spans="1:5" ht="12.75">
      <c r="A26" s="15" t="s">
        <v>64</v>
      </c>
      <c r="B26" s="15" t="s">
        <v>79</v>
      </c>
      <c r="C26" s="15" t="s">
        <v>90</v>
      </c>
      <c r="E26">
        <v>1</v>
      </c>
    </row>
    <row r="27" spans="1:5" ht="12.75">
      <c r="A27" s="15" t="s">
        <v>64</v>
      </c>
      <c r="B27" s="15" t="s">
        <v>126</v>
      </c>
      <c r="C27" s="15" t="s">
        <v>127</v>
      </c>
      <c r="E27">
        <v>1</v>
      </c>
    </row>
    <row r="28" spans="1:5" ht="12.75">
      <c r="A28" s="15" t="s">
        <v>64</v>
      </c>
      <c r="B28" s="15" t="s">
        <v>187</v>
      </c>
      <c r="C28" s="15" t="s">
        <v>188</v>
      </c>
      <c r="D28">
        <v>2</v>
      </c>
      <c r="E28">
        <v>1</v>
      </c>
    </row>
    <row r="29" spans="1:5" ht="12.75">
      <c r="A29" s="15" t="s">
        <v>64</v>
      </c>
      <c r="B29" s="15" t="s">
        <v>185</v>
      </c>
      <c r="C29" s="15" t="s">
        <v>186</v>
      </c>
      <c r="D29">
        <v>1</v>
      </c>
      <c r="E29">
        <v>1</v>
      </c>
    </row>
    <row r="30" spans="1:5" ht="12.75">
      <c r="A30" s="15" t="s">
        <v>64</v>
      </c>
      <c r="B30" s="15" t="s">
        <v>100</v>
      </c>
      <c r="C30" s="15" t="s">
        <v>166</v>
      </c>
      <c r="D30">
        <v>2</v>
      </c>
      <c r="E30">
        <v>1</v>
      </c>
    </row>
    <row r="31" spans="1:5" ht="12.75">
      <c r="A31" s="15" t="s">
        <v>64</v>
      </c>
      <c r="B31" s="15" t="s">
        <v>80</v>
      </c>
      <c r="C31" s="15" t="s">
        <v>87</v>
      </c>
      <c r="D31">
        <v>1</v>
      </c>
      <c r="E31">
        <v>1</v>
      </c>
    </row>
    <row r="32" spans="1:5" ht="12.75">
      <c r="A32" s="15" t="s">
        <v>64</v>
      </c>
      <c r="B32" s="15" t="s">
        <v>81</v>
      </c>
      <c r="C32" s="15" t="s">
        <v>175</v>
      </c>
      <c r="D32">
        <v>1</v>
      </c>
      <c r="E32">
        <v>1</v>
      </c>
    </row>
    <row r="33" spans="1:5" ht="12.75">
      <c r="A33" s="15" t="s">
        <v>64</v>
      </c>
      <c r="B33" s="15" t="s">
        <v>99</v>
      </c>
      <c r="C33" s="15" t="s">
        <v>176</v>
      </c>
      <c r="D33">
        <v>1</v>
      </c>
      <c r="E33">
        <v>1</v>
      </c>
    </row>
    <row r="34" spans="1:5" ht="12.75">
      <c r="A34" s="15" t="s">
        <v>64</v>
      </c>
      <c r="B34" s="15" t="s">
        <v>82</v>
      </c>
      <c r="C34" s="15" t="s">
        <v>88</v>
      </c>
      <c r="D34">
        <v>1</v>
      </c>
      <c r="E34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V8"/>
  <sheetViews>
    <sheetView zoomScalePageLayoutView="0" workbookViewId="0" topLeftCell="A1">
      <selection activeCell="K18" sqref="K18"/>
    </sheetView>
  </sheetViews>
  <sheetFormatPr defaultColWidth="9.57421875" defaultRowHeight="12.75"/>
  <cols>
    <col min="1" max="1" width="9.57421875" style="0" customWidth="1"/>
    <col min="2" max="3" width="10.421875" style="0" bestFit="1" customWidth="1"/>
    <col min="4" max="4" width="8.28125" style="0" customWidth="1"/>
  </cols>
  <sheetData>
    <row r="1" spans="1:256" s="1" customFormat="1" ht="12.75">
      <c r="A1" s="17" t="s">
        <v>93</v>
      </c>
      <c r="B1" s="17"/>
      <c r="C1" s="18" t="s">
        <v>132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5" spans="1:4" ht="12.75">
      <c r="A5" s="26"/>
      <c r="B5" s="25" t="s">
        <v>23</v>
      </c>
      <c r="C5" s="25" t="s">
        <v>24</v>
      </c>
      <c r="D5" s="25" t="s">
        <v>16</v>
      </c>
    </row>
    <row r="6" spans="1:7" ht="12.75">
      <c r="A6" s="26" t="s">
        <v>10</v>
      </c>
      <c r="B6" s="24" t="s">
        <v>22</v>
      </c>
      <c r="C6" s="24"/>
      <c r="D6" s="24"/>
      <c r="G6" s="3"/>
    </row>
    <row r="7" spans="1:7" ht="12.75">
      <c r="A7" s="26" t="s">
        <v>11</v>
      </c>
      <c r="B7" s="24"/>
      <c r="C7" s="24" t="s">
        <v>22</v>
      </c>
      <c r="D7" s="24"/>
      <c r="G7" s="3"/>
    </row>
    <row r="8" spans="1:4" ht="12.75">
      <c r="A8" s="26" t="s">
        <v>21</v>
      </c>
      <c r="B8" s="24"/>
      <c r="C8" s="24"/>
      <c r="D8" s="24" t="s">
        <v>22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V8"/>
  <sheetViews>
    <sheetView zoomScalePageLayoutView="0" workbookViewId="0" topLeftCell="A1">
      <selection activeCell="A4" sqref="A4"/>
    </sheetView>
  </sheetViews>
  <sheetFormatPr defaultColWidth="9.57421875" defaultRowHeight="12.75"/>
  <sheetData>
    <row r="1" spans="1:256" s="1" customFormat="1" ht="12.75">
      <c r="A1" s="17" t="s">
        <v>25</v>
      </c>
      <c r="B1" s="17"/>
      <c r="C1" s="18" t="s">
        <v>26</v>
      </c>
      <c r="D1" s="17"/>
      <c r="E1" s="17"/>
      <c r="F1" s="17"/>
      <c r="G1" s="1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ht="12.75">
      <c r="A2" t="s">
        <v>179</v>
      </c>
    </row>
    <row r="5" spans="1:5" ht="12.75">
      <c r="A5" s="26"/>
      <c r="B5" s="25" t="s">
        <v>10</v>
      </c>
      <c r="C5" s="25" t="s">
        <v>11</v>
      </c>
      <c r="D5" s="25" t="s">
        <v>12</v>
      </c>
      <c r="E5" s="25" t="s">
        <v>13</v>
      </c>
    </row>
    <row r="6" spans="1:5" ht="12.75">
      <c r="A6" s="26" t="s">
        <v>7</v>
      </c>
      <c r="B6" s="24" t="s">
        <v>22</v>
      </c>
      <c r="C6" s="24" t="s">
        <v>22</v>
      </c>
      <c r="D6" s="24"/>
      <c r="E6" s="24"/>
    </row>
    <row r="7" spans="1:5" ht="12.75">
      <c r="A7" s="26" t="s">
        <v>8</v>
      </c>
      <c r="B7" s="24"/>
      <c r="C7" s="24"/>
      <c r="D7" s="24" t="s">
        <v>22</v>
      </c>
      <c r="E7" s="24"/>
    </row>
    <row r="8" spans="1:5" ht="12.75">
      <c r="A8" s="26" t="s">
        <v>9</v>
      </c>
      <c r="B8" s="24"/>
      <c r="C8" s="24"/>
      <c r="D8" s="24"/>
      <c r="E8" s="24" t="s">
        <v>22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V9"/>
  <sheetViews>
    <sheetView zoomScalePageLayoutView="0" workbookViewId="0" topLeftCell="A1">
      <selection activeCell="B6" sqref="B6"/>
    </sheetView>
  </sheetViews>
  <sheetFormatPr defaultColWidth="9.57421875" defaultRowHeight="12.75"/>
  <sheetData>
    <row r="1" spans="1:256" s="1" customFormat="1" ht="12.75">
      <c r="A1" s="17" t="s">
        <v>27</v>
      </c>
      <c r="B1" s="17"/>
      <c r="C1" s="18" t="s">
        <v>28</v>
      </c>
      <c r="D1" s="17"/>
      <c r="E1" s="17"/>
      <c r="F1" s="17"/>
      <c r="G1" s="17"/>
      <c r="H1" s="17"/>
      <c r="I1" s="1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ht="12.75">
      <c r="A2" t="s">
        <v>180</v>
      </c>
    </row>
    <row r="3" ht="12.75">
      <c r="A3" s="15" t="s">
        <v>201</v>
      </c>
    </row>
    <row r="5" spans="1:4" ht="12.75">
      <c r="A5" s="23"/>
      <c r="B5" s="23"/>
      <c r="C5" s="25" t="s">
        <v>7</v>
      </c>
      <c r="D5" s="25" t="s">
        <v>8</v>
      </c>
    </row>
    <row r="6" spans="1:4" ht="12.75">
      <c r="A6" s="26" t="s">
        <v>10</v>
      </c>
      <c r="B6" s="26" t="s">
        <v>8</v>
      </c>
      <c r="C6" s="24" t="s">
        <v>22</v>
      </c>
      <c r="D6" s="24"/>
    </row>
    <row r="7" spans="1:4" ht="12.75">
      <c r="A7" s="26" t="s">
        <v>11</v>
      </c>
      <c r="B7" s="26" t="s">
        <v>8</v>
      </c>
      <c r="C7" s="24" t="s">
        <v>22</v>
      </c>
      <c r="D7" s="24"/>
    </row>
    <row r="8" spans="1:4" ht="12.75">
      <c r="A8" s="26" t="s">
        <v>19</v>
      </c>
      <c r="B8" s="26" t="s">
        <v>8</v>
      </c>
      <c r="C8" s="24" t="s">
        <v>22</v>
      </c>
      <c r="D8" s="24"/>
    </row>
    <row r="9" spans="1:4" ht="12.75">
      <c r="A9" s="26" t="s">
        <v>20</v>
      </c>
      <c r="B9" s="26" t="s">
        <v>9</v>
      </c>
      <c r="C9" s="24"/>
      <c r="D9" s="24" t="s">
        <v>22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6"/>
  <sheetViews>
    <sheetView zoomScalePageLayoutView="0" workbookViewId="0" topLeftCell="A1">
      <selection activeCell="A1" sqref="A1:L1"/>
    </sheetView>
  </sheetViews>
  <sheetFormatPr defaultColWidth="9.140625" defaultRowHeight="12.75"/>
  <sheetData>
    <row r="1" spans="1:11" ht="12.75">
      <c r="A1" s="16" t="s">
        <v>199</v>
      </c>
      <c r="B1" s="16"/>
      <c r="C1" s="16"/>
      <c r="D1" s="48" t="s">
        <v>200</v>
      </c>
      <c r="E1" s="48"/>
      <c r="F1" s="48"/>
      <c r="G1" s="48"/>
      <c r="H1" s="48"/>
      <c r="I1" s="48"/>
      <c r="J1" s="48"/>
      <c r="K1" s="48"/>
    </row>
    <row r="5" spans="1:2" ht="12.75">
      <c r="A5" s="36"/>
      <c r="B5" s="25" t="s">
        <v>184</v>
      </c>
    </row>
    <row r="6" spans="1:2" ht="12.75">
      <c r="A6" s="36" t="s">
        <v>12</v>
      </c>
      <c r="B6" s="4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6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4" width="11.7109375" style="0" customWidth="1"/>
    <col min="8" max="8" width="10.28125" style="0" customWidth="1"/>
  </cols>
  <sheetData>
    <row r="1" spans="1:8" ht="12.75">
      <c r="A1" s="17" t="s">
        <v>29</v>
      </c>
      <c r="B1" s="19"/>
      <c r="C1" s="20" t="s">
        <v>137</v>
      </c>
      <c r="D1" s="20"/>
      <c r="E1" s="19"/>
      <c r="F1" s="21"/>
      <c r="G1" s="21"/>
      <c r="H1" s="21"/>
    </row>
    <row r="2" spans="1:5" ht="12.75">
      <c r="A2" s="42" t="s">
        <v>134</v>
      </c>
      <c r="D2" s="4"/>
      <c r="E2" s="4"/>
    </row>
    <row r="3" spans="1:5" ht="12.75">
      <c r="A3" t="s">
        <v>221</v>
      </c>
      <c r="D3" s="4"/>
      <c r="E3" s="4"/>
    </row>
    <row r="4" spans="1:5" ht="12.75">
      <c r="A4" s="15" t="s">
        <v>135</v>
      </c>
      <c r="D4" s="4"/>
      <c r="E4" s="4"/>
    </row>
    <row r="5" spans="1:5" ht="12.75">
      <c r="A5" t="s">
        <v>206</v>
      </c>
      <c r="D5" s="4"/>
      <c r="E5" s="4"/>
    </row>
    <row r="6" spans="1:5" ht="12.75">
      <c r="A6" t="s">
        <v>210</v>
      </c>
      <c r="D6" s="4"/>
      <c r="E6" s="4"/>
    </row>
    <row r="7" ht="12.75">
      <c r="E7" s="4"/>
    </row>
    <row r="8" spans="1:5" ht="12.75">
      <c r="A8">
        <v>1000</v>
      </c>
      <c r="B8">
        <v>100</v>
      </c>
      <c r="D8" s="4"/>
      <c r="E8" s="4"/>
    </row>
    <row r="9" spans="1:5" ht="12.75">
      <c r="A9" s="5"/>
      <c r="D9" s="4"/>
      <c r="E9" s="4"/>
    </row>
    <row r="10" spans="1:5" ht="12.75">
      <c r="A10" s="26"/>
      <c r="B10" s="41" t="s">
        <v>31</v>
      </c>
      <c r="C10" s="41" t="s">
        <v>32</v>
      </c>
      <c r="D10" s="41" t="s">
        <v>33</v>
      </c>
      <c r="E10" s="4"/>
    </row>
    <row r="11" spans="1:5" ht="12.75">
      <c r="A11" s="39" t="s">
        <v>14</v>
      </c>
      <c r="B11" s="29">
        <v>38.4</v>
      </c>
      <c r="C11" s="30">
        <v>36.199999999999996</v>
      </c>
      <c r="D11" s="30">
        <f>+B11*0.5</f>
        <v>19.2</v>
      </c>
      <c r="E11" s="4"/>
    </row>
    <row r="12" spans="1:5" ht="12.75">
      <c r="A12" s="39" t="s">
        <v>17</v>
      </c>
      <c r="B12" s="29">
        <v>24</v>
      </c>
      <c r="C12" s="30"/>
      <c r="D12" s="30">
        <v>100</v>
      </c>
      <c r="E12" s="4"/>
    </row>
    <row r="13" spans="1:5" ht="12.75">
      <c r="A13" s="39" t="s">
        <v>15</v>
      </c>
      <c r="B13" s="29">
        <v>204</v>
      </c>
      <c r="C13" s="30">
        <v>163</v>
      </c>
      <c r="D13" s="30">
        <f>(+B13/3)</f>
        <v>68</v>
      </c>
      <c r="E13" s="4"/>
    </row>
    <row r="14" spans="1:5" ht="12.75">
      <c r="A14" s="39" t="s">
        <v>18</v>
      </c>
      <c r="B14" s="29">
        <v>870</v>
      </c>
      <c r="C14" s="30">
        <v>609</v>
      </c>
      <c r="D14" s="30">
        <f>(+B14/4)</f>
        <v>217.5</v>
      </c>
      <c r="E14" s="4"/>
    </row>
    <row r="15" spans="1:5" ht="12.75">
      <c r="A15" s="39" t="s">
        <v>218</v>
      </c>
      <c r="B15" s="29">
        <v>25</v>
      </c>
      <c r="C15" s="30">
        <v>24.4</v>
      </c>
      <c r="D15" s="30">
        <f>(+B15+0.5*(100-B15))</f>
        <v>62.5</v>
      </c>
      <c r="E15" s="4"/>
    </row>
    <row r="16" spans="1:5" ht="12.75">
      <c r="A16" s="39" t="s">
        <v>215</v>
      </c>
      <c r="B16" s="29">
        <v>8</v>
      </c>
      <c r="C16" s="30">
        <v>12</v>
      </c>
      <c r="D16" s="30">
        <f>(+B16+0.5*(100-B16))</f>
        <v>54</v>
      </c>
      <c r="E16" s="4"/>
    </row>
    <row r="17" spans="1:5" ht="12.75">
      <c r="A17" s="6"/>
      <c r="B17" s="7"/>
      <c r="C17" s="4"/>
      <c r="D17" s="4"/>
      <c r="E17" s="4"/>
    </row>
    <row r="18" spans="2:5" ht="12.75">
      <c r="B18" s="4"/>
      <c r="C18" s="4"/>
      <c r="D18" s="4"/>
      <c r="E18" s="4"/>
    </row>
    <row r="19" spans="2:5" ht="12.75">
      <c r="B19" s="4"/>
      <c r="C19" s="4"/>
      <c r="D19" s="4"/>
      <c r="E19" s="4"/>
    </row>
    <row r="20" ht="12.75">
      <c r="B20" s="4"/>
    </row>
    <row r="21" ht="12.75">
      <c r="B21" s="4"/>
    </row>
    <row r="22" ht="12.75">
      <c r="B22" s="4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14.421875" style="0" customWidth="1"/>
    <col min="2" max="2" width="11.140625" style="0" customWidth="1"/>
    <col min="3" max="5" width="11.57421875" style="0" customWidth="1"/>
    <col min="6" max="6" width="12.57421875" style="0" customWidth="1"/>
    <col min="7" max="9" width="11.28125" style="0" customWidth="1"/>
    <col min="10" max="10" width="9.7109375" style="0" customWidth="1"/>
    <col min="11" max="11" width="10.7109375" style="0" bestFit="1" customWidth="1"/>
  </cols>
  <sheetData>
    <row r="1" spans="1:10" ht="12.75">
      <c r="A1" s="17" t="s">
        <v>34</v>
      </c>
      <c r="B1" s="21"/>
      <c r="C1" s="21" t="s">
        <v>35</v>
      </c>
      <c r="D1" s="21"/>
      <c r="E1" s="21"/>
      <c r="F1" s="21"/>
      <c r="G1" s="21"/>
      <c r="H1" s="21"/>
      <c r="I1" s="21"/>
      <c r="J1" s="21"/>
    </row>
    <row r="2" ht="12.75">
      <c r="A2" t="s">
        <v>134</v>
      </c>
    </row>
    <row r="3" ht="12.75">
      <c r="A3" t="s">
        <v>139</v>
      </c>
    </row>
    <row r="5" ht="12.75">
      <c r="A5" t="s">
        <v>140</v>
      </c>
    </row>
    <row r="6" ht="12.75">
      <c r="A6" t="s">
        <v>142</v>
      </c>
    </row>
    <row r="8" ht="12.75">
      <c r="A8" t="s">
        <v>141</v>
      </c>
    </row>
    <row r="9" spans="1:2" ht="12.75">
      <c r="A9" t="s">
        <v>21</v>
      </c>
      <c r="B9" t="s">
        <v>143</v>
      </c>
    </row>
    <row r="10" spans="1:2" ht="12.75">
      <c r="A10" t="s">
        <v>6</v>
      </c>
      <c r="B10" t="s">
        <v>144</v>
      </c>
    </row>
    <row r="11" spans="1:2" ht="12.75">
      <c r="A11" t="s">
        <v>37</v>
      </c>
      <c r="B11" t="s">
        <v>145</v>
      </c>
    </row>
    <row r="12" spans="1:2" ht="12.75">
      <c r="A12" t="s">
        <v>38</v>
      </c>
      <c r="B12" t="s">
        <v>145</v>
      </c>
    </row>
    <row r="13" spans="1:2" ht="12.75">
      <c r="A13" t="s">
        <v>133</v>
      </c>
      <c r="B13" t="s">
        <v>146</v>
      </c>
    </row>
    <row r="14" spans="1:2" ht="12.75">
      <c r="A14" t="s">
        <v>15</v>
      </c>
      <c r="B14" t="s">
        <v>147</v>
      </c>
    </row>
    <row r="15" spans="1:2" ht="12.75">
      <c r="A15" t="s">
        <v>218</v>
      </c>
      <c r="B15" t="s">
        <v>219</v>
      </c>
    </row>
    <row r="16" spans="1:2" ht="12.75">
      <c r="A16" t="s">
        <v>215</v>
      </c>
      <c r="B16" t="s">
        <v>216</v>
      </c>
    </row>
    <row r="17" spans="1:2" ht="12.75">
      <c r="A17" t="s">
        <v>39</v>
      </c>
      <c r="B17" t="s">
        <v>148</v>
      </c>
    </row>
    <row r="18" spans="1:2" ht="12.75">
      <c r="A18" t="s">
        <v>40</v>
      </c>
      <c r="B18" s="15" t="s">
        <v>202</v>
      </c>
    </row>
    <row r="20" ht="12.75">
      <c r="A20" s="15" t="s">
        <v>203</v>
      </c>
    </row>
    <row r="21" spans="1:2" ht="12.75">
      <c r="A21" t="s">
        <v>149</v>
      </c>
      <c r="B21" t="s">
        <v>220</v>
      </c>
    </row>
    <row r="22" spans="1:2" ht="12.75">
      <c r="A22" t="s">
        <v>151</v>
      </c>
      <c r="B22" t="s">
        <v>152</v>
      </c>
    </row>
    <row r="25" spans="1:12" ht="12.75">
      <c r="A25" s="26"/>
      <c r="B25" s="26"/>
      <c r="C25" s="43" t="s">
        <v>21</v>
      </c>
      <c r="D25" s="43" t="s">
        <v>6</v>
      </c>
      <c r="E25" s="43" t="s">
        <v>37</v>
      </c>
      <c r="F25" s="43" t="s">
        <v>38</v>
      </c>
      <c r="G25" s="43" t="s">
        <v>133</v>
      </c>
      <c r="H25" s="43" t="s">
        <v>15</v>
      </c>
      <c r="I25" s="43" t="s">
        <v>218</v>
      </c>
      <c r="J25" s="43" t="s">
        <v>215</v>
      </c>
      <c r="K25" s="43" t="s">
        <v>39</v>
      </c>
      <c r="L25" s="44" t="s">
        <v>40</v>
      </c>
    </row>
    <row r="26" spans="1:12" ht="12.75">
      <c r="A26" s="39" t="s">
        <v>15</v>
      </c>
      <c r="B26" s="26" t="s">
        <v>41</v>
      </c>
      <c r="C26" s="28">
        <v>1.257134832</v>
      </c>
      <c r="D26" s="30"/>
      <c r="E26" s="31"/>
      <c r="F26" s="28">
        <v>1.88564914</v>
      </c>
      <c r="G26" s="28">
        <v>2.13292826</v>
      </c>
      <c r="H26" s="31"/>
      <c r="I26" s="28">
        <v>2.56147541</v>
      </c>
      <c r="J26" s="28">
        <v>4.5</v>
      </c>
      <c r="K26" s="31"/>
      <c r="L26" s="28">
        <f>+mdgkeyindic!D13</f>
        <v>68</v>
      </c>
    </row>
    <row r="27" spans="1:12" ht="12.75">
      <c r="A27" s="39" t="s">
        <v>18</v>
      </c>
      <c r="B27" s="26" t="s">
        <v>41</v>
      </c>
      <c r="C27" s="28">
        <v>1.257134832</v>
      </c>
      <c r="D27" s="30"/>
      <c r="E27" s="31"/>
      <c r="F27" s="28">
        <v>1.88564914</v>
      </c>
      <c r="G27" s="28">
        <v>2.13292826</v>
      </c>
      <c r="H27" s="31"/>
      <c r="I27" s="28">
        <v>2.56147541</v>
      </c>
      <c r="J27" s="28">
        <v>4.5</v>
      </c>
      <c r="K27" s="31"/>
      <c r="L27" s="28">
        <f>+mdgkeyindic!D14</f>
        <v>217.5</v>
      </c>
    </row>
    <row r="28" spans="1:12" ht="12.75">
      <c r="A28" s="39" t="s">
        <v>218</v>
      </c>
      <c r="B28" s="26" t="s">
        <v>41</v>
      </c>
      <c r="C28" s="30"/>
      <c r="D28" s="28">
        <v>5.65254481</v>
      </c>
      <c r="E28" s="31"/>
      <c r="F28" s="28">
        <v>1.88564914</v>
      </c>
      <c r="G28" s="28">
        <v>2.13292826</v>
      </c>
      <c r="H28" s="31"/>
      <c r="I28" s="30"/>
      <c r="J28" s="30"/>
      <c r="K28" s="31"/>
      <c r="L28" s="28">
        <f>+mdgkeyindic!D15</f>
        <v>62.5</v>
      </c>
    </row>
    <row r="29" spans="1:12" ht="12.75">
      <c r="A29" s="39" t="s">
        <v>215</v>
      </c>
      <c r="B29" s="26" t="s">
        <v>41</v>
      </c>
      <c r="C29" s="30"/>
      <c r="D29" s="28">
        <v>5.65254481</v>
      </c>
      <c r="E29" s="31"/>
      <c r="F29" s="28">
        <v>1.88564914</v>
      </c>
      <c r="G29" s="28">
        <v>2.13292826</v>
      </c>
      <c r="H29" s="31"/>
      <c r="I29" s="30"/>
      <c r="J29" s="30"/>
      <c r="K29" s="31"/>
      <c r="L29" s="28">
        <f>+mdgkeyindic!D16</f>
        <v>54</v>
      </c>
    </row>
    <row r="30" spans="1:12" ht="12.75">
      <c r="A30" s="39" t="s">
        <v>211</v>
      </c>
      <c r="B30" s="39" t="s">
        <v>10</v>
      </c>
      <c r="C30" s="30"/>
      <c r="D30" s="30"/>
      <c r="E30" s="28">
        <v>1.75</v>
      </c>
      <c r="F30" s="28">
        <v>1.62889463</v>
      </c>
      <c r="G30" s="28">
        <v>1.7908477</v>
      </c>
      <c r="H30" s="28">
        <v>0.55167532</v>
      </c>
      <c r="I30" s="30"/>
      <c r="J30" s="30"/>
      <c r="K30" s="28">
        <v>1</v>
      </c>
      <c r="L30" s="28">
        <v>0.98</v>
      </c>
    </row>
    <row r="31" spans="1:12" ht="12.75">
      <c r="A31" s="39" t="s">
        <v>208</v>
      </c>
      <c r="B31" s="39" t="s">
        <v>10</v>
      </c>
      <c r="C31" s="30"/>
      <c r="D31" s="30"/>
      <c r="E31" s="28">
        <v>1.75</v>
      </c>
      <c r="F31" s="28">
        <v>1.62889463</v>
      </c>
      <c r="G31" s="28">
        <v>1.7908477</v>
      </c>
      <c r="H31" s="28">
        <v>0.55167532</v>
      </c>
      <c r="I31" s="30"/>
      <c r="J31" s="30"/>
      <c r="K31" s="28">
        <v>1</v>
      </c>
      <c r="L31" s="28">
        <v>0.98</v>
      </c>
    </row>
    <row r="32" spans="1:12" ht="12.75">
      <c r="A32" s="39" t="s">
        <v>208</v>
      </c>
      <c r="B32" s="39" t="s">
        <v>11</v>
      </c>
      <c r="C32" s="30"/>
      <c r="D32" s="30"/>
      <c r="E32" s="28">
        <v>1.7</v>
      </c>
      <c r="F32" s="28">
        <v>1.88564914</v>
      </c>
      <c r="G32" s="28">
        <v>2.13292826</v>
      </c>
      <c r="H32" s="28">
        <f>+mdgkeyindic!$D$13/mdgkeyindic!$B$13</f>
        <v>0.3333333333333333</v>
      </c>
      <c r="I32" s="30"/>
      <c r="J32" s="30"/>
      <c r="K32" s="28">
        <v>1</v>
      </c>
      <c r="L32" s="28">
        <v>0.89969862</v>
      </c>
    </row>
    <row r="33" spans="1:12" ht="12.75">
      <c r="A33" s="39" t="s">
        <v>208</v>
      </c>
      <c r="B33" s="39" t="s">
        <v>12</v>
      </c>
      <c r="C33" s="30"/>
      <c r="D33" s="30"/>
      <c r="E33" s="28">
        <v>1.7</v>
      </c>
      <c r="F33" s="28">
        <v>1.88564914</v>
      </c>
      <c r="G33" s="28">
        <v>2.13292826</v>
      </c>
      <c r="H33" s="28">
        <f>+mdgkeyindic!$D$13/mdgkeyindic!$B$13</f>
        <v>0.3333333333333333</v>
      </c>
      <c r="I33" s="30"/>
      <c r="J33" s="30"/>
      <c r="K33" s="28">
        <v>1</v>
      </c>
      <c r="L33" s="28">
        <v>0.86712808</v>
      </c>
    </row>
    <row r="34" spans="1:12" ht="12.75">
      <c r="A34" s="39" t="s">
        <v>208</v>
      </c>
      <c r="B34" s="39" t="s">
        <v>13</v>
      </c>
      <c r="C34" s="30"/>
      <c r="D34" s="30"/>
      <c r="E34" s="28">
        <v>1.7</v>
      </c>
      <c r="F34" s="28">
        <v>1.88564914</v>
      </c>
      <c r="G34" s="28">
        <v>2.13292826</v>
      </c>
      <c r="H34" s="28">
        <f>+mdgkeyindic!$D$13/mdgkeyindic!$B$13</f>
        <v>0.3333333333333333</v>
      </c>
      <c r="I34" s="30"/>
      <c r="J34" s="30"/>
      <c r="K34" s="28">
        <v>1</v>
      </c>
      <c r="L34" s="28">
        <v>0.88783889</v>
      </c>
    </row>
    <row r="35" spans="1:12" ht="12.75">
      <c r="A35" s="39" t="s">
        <v>36</v>
      </c>
      <c r="B35" s="39" t="s">
        <v>11</v>
      </c>
      <c r="C35" s="30"/>
      <c r="D35" s="30"/>
      <c r="E35" s="28">
        <v>1.7</v>
      </c>
      <c r="F35" s="28">
        <v>1.88564914</v>
      </c>
      <c r="G35" s="28">
        <v>2.13292826</v>
      </c>
      <c r="H35" s="28">
        <f>+mdgkeyindic!$D$13/mdgkeyindic!$B$13</f>
        <v>0.3333333333333333</v>
      </c>
      <c r="I35" s="30"/>
      <c r="J35" s="30"/>
      <c r="K35" s="28">
        <v>1</v>
      </c>
      <c r="L35" s="28">
        <v>0.99596761</v>
      </c>
    </row>
    <row r="36" spans="1:12" ht="12.75">
      <c r="A36" s="39" t="s">
        <v>36</v>
      </c>
      <c r="B36" s="39" t="s">
        <v>12</v>
      </c>
      <c r="C36" s="30"/>
      <c r="D36" s="30"/>
      <c r="E36" s="28">
        <v>1.7</v>
      </c>
      <c r="F36" s="28">
        <v>1.88564914</v>
      </c>
      <c r="G36" s="28">
        <v>2.13292826</v>
      </c>
      <c r="H36" s="28">
        <f>+mdgkeyindic!$D$13/mdgkeyindic!$B$13</f>
        <v>0.3333333333333333</v>
      </c>
      <c r="I36" s="30"/>
      <c r="J36" s="30"/>
      <c r="K36" s="28">
        <v>1</v>
      </c>
      <c r="L36" s="28">
        <v>0.85</v>
      </c>
    </row>
    <row r="37" spans="1:12" ht="12.75">
      <c r="A37" s="39" t="s">
        <v>36</v>
      </c>
      <c r="B37" s="39" t="s">
        <v>13</v>
      </c>
      <c r="C37" s="30"/>
      <c r="D37" s="30"/>
      <c r="E37" s="28">
        <v>1.7</v>
      </c>
      <c r="F37" s="28">
        <v>1.88564914</v>
      </c>
      <c r="G37" s="28">
        <v>2.13292826</v>
      </c>
      <c r="H37" s="28">
        <f>+mdgkeyindic!$D$13/mdgkeyindic!$B$13</f>
        <v>0.3333333333333333</v>
      </c>
      <c r="I37" s="30"/>
      <c r="J37" s="30"/>
      <c r="K37" s="28">
        <v>1</v>
      </c>
      <c r="L37" s="28">
        <v>0.3625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zoomScale="95" zoomScaleNormal="95" zoomScalePageLayoutView="0" workbookViewId="0" topLeftCell="A1">
      <selection activeCell="D14" sqref="D14"/>
    </sheetView>
  </sheetViews>
  <sheetFormatPr defaultColWidth="9.140625" defaultRowHeight="12.75"/>
  <cols>
    <col min="1" max="1" width="13.421875" style="0" customWidth="1"/>
    <col min="3" max="3" width="11.28125" style="0" customWidth="1"/>
    <col min="4" max="6" width="10.8515625" style="0" customWidth="1"/>
    <col min="7" max="7" width="14.8515625" style="0" customWidth="1"/>
    <col min="8" max="8" width="9.7109375" style="0" customWidth="1"/>
    <col min="11" max="11" width="11.8515625" style="0" customWidth="1"/>
  </cols>
  <sheetData>
    <row r="1" spans="1:11" ht="12.75">
      <c r="A1" s="17" t="s">
        <v>42</v>
      </c>
      <c r="B1" s="21"/>
      <c r="C1" s="21"/>
      <c r="D1" s="21" t="s">
        <v>153</v>
      </c>
      <c r="E1" s="21"/>
      <c r="F1" s="21"/>
      <c r="G1" s="21"/>
      <c r="H1" s="21"/>
      <c r="I1" s="21"/>
      <c r="J1" s="21"/>
      <c r="K1" s="21"/>
    </row>
    <row r="2" ht="12.75">
      <c r="A2" t="s">
        <v>138</v>
      </c>
    </row>
    <row r="3" ht="12.75">
      <c r="A3" t="s">
        <v>154</v>
      </c>
    </row>
    <row r="4" ht="12.75">
      <c r="A4" s="6" t="s">
        <v>155</v>
      </c>
    </row>
    <row r="8" spans="2:6" ht="12.75">
      <c r="B8" s="4"/>
      <c r="C8" s="4"/>
      <c r="D8" s="4"/>
      <c r="E8" s="4"/>
      <c r="F8" s="4"/>
    </row>
    <row r="10" spans="1:11" ht="12.75">
      <c r="A10" s="26"/>
      <c r="B10" s="26"/>
      <c r="C10" s="43" t="s">
        <v>21</v>
      </c>
      <c r="D10" s="43" t="s">
        <v>6</v>
      </c>
      <c r="E10" s="43" t="s">
        <v>37</v>
      </c>
      <c r="F10" s="43" t="s">
        <v>38</v>
      </c>
      <c r="G10" s="43" t="s">
        <v>133</v>
      </c>
      <c r="H10" s="43" t="s">
        <v>15</v>
      </c>
      <c r="I10" s="43" t="s">
        <v>218</v>
      </c>
      <c r="J10" s="43" t="s">
        <v>215</v>
      </c>
      <c r="K10" s="43" t="s">
        <v>39</v>
      </c>
    </row>
    <row r="11" spans="1:11" ht="12.75">
      <c r="A11" s="39" t="s">
        <v>15</v>
      </c>
      <c r="B11" s="26" t="s">
        <v>41</v>
      </c>
      <c r="C11" s="28">
        <v>-0.485</v>
      </c>
      <c r="D11" s="28"/>
      <c r="E11" s="28"/>
      <c r="F11" s="28">
        <v>-0.048</v>
      </c>
      <c r="G11" s="28">
        <v>-0.048</v>
      </c>
      <c r="H11" s="28"/>
      <c r="I11" s="28">
        <v>-0.097</v>
      </c>
      <c r="J11" s="28">
        <v>-0.097</v>
      </c>
      <c r="K11" s="32"/>
    </row>
    <row r="12" spans="1:11" ht="12.75">
      <c r="A12" s="39" t="s">
        <v>18</v>
      </c>
      <c r="B12" s="26" t="s">
        <v>41</v>
      </c>
      <c r="C12" s="28">
        <v>-0.864</v>
      </c>
      <c r="D12" s="28"/>
      <c r="E12" s="28"/>
      <c r="F12" s="28">
        <v>-0.086</v>
      </c>
      <c r="G12" s="28">
        <v>-0.086</v>
      </c>
      <c r="H12" s="28"/>
      <c r="I12" s="28">
        <v>-0.086</v>
      </c>
      <c r="J12" s="28">
        <v>-0.086</v>
      </c>
      <c r="K12" s="32"/>
    </row>
    <row r="13" spans="1:11" ht="12.75">
      <c r="A13" s="39" t="s">
        <v>218</v>
      </c>
      <c r="B13" s="26" t="s">
        <v>41</v>
      </c>
      <c r="C13" s="28"/>
      <c r="D13" s="28">
        <v>0.287</v>
      </c>
      <c r="E13" s="32"/>
      <c r="F13" s="28">
        <v>0.029</v>
      </c>
      <c r="G13" s="28">
        <v>0.057</v>
      </c>
      <c r="H13" s="32"/>
      <c r="I13" s="28"/>
      <c r="J13" s="28"/>
      <c r="K13" s="32"/>
    </row>
    <row r="14" spans="1:11" ht="12.75">
      <c r="A14" s="39" t="s">
        <v>215</v>
      </c>
      <c r="B14" s="26" t="s">
        <v>41</v>
      </c>
      <c r="C14" s="28"/>
      <c r="D14" s="28">
        <v>0.644</v>
      </c>
      <c r="E14" s="32"/>
      <c r="F14" s="28">
        <v>0.129</v>
      </c>
      <c r="G14" s="28">
        <v>0.064</v>
      </c>
      <c r="H14" s="32"/>
      <c r="I14" s="28"/>
      <c r="J14" s="28"/>
      <c r="K14" s="32"/>
    </row>
    <row r="15" spans="1:11" ht="12.75">
      <c r="A15" s="39" t="s">
        <v>211</v>
      </c>
      <c r="B15" s="39" t="s">
        <v>10</v>
      </c>
      <c r="C15" s="28"/>
      <c r="D15" s="28"/>
      <c r="E15" s="28">
        <v>1.1</v>
      </c>
      <c r="F15" s="28">
        <v>0.11</v>
      </c>
      <c r="G15" s="28">
        <v>0.11</v>
      </c>
      <c r="H15" s="28">
        <v>-0.11</v>
      </c>
      <c r="I15" s="28"/>
      <c r="J15" s="28"/>
      <c r="K15" s="28">
        <v>0.11</v>
      </c>
    </row>
    <row r="16" spans="1:11" ht="12.75">
      <c r="A16" s="39" t="s">
        <v>208</v>
      </c>
      <c r="B16" s="39" t="s">
        <v>10</v>
      </c>
      <c r="C16" s="28"/>
      <c r="D16" s="28"/>
      <c r="E16" s="28">
        <v>0.867</v>
      </c>
      <c r="F16" s="28">
        <v>0.087</v>
      </c>
      <c r="G16" s="28">
        <v>0.087</v>
      </c>
      <c r="H16" s="28">
        <v>-0.087</v>
      </c>
      <c r="I16" s="28"/>
      <c r="J16" s="28"/>
      <c r="K16" s="28">
        <v>0.087</v>
      </c>
    </row>
    <row r="17" spans="1:11" ht="12.75">
      <c r="A17" s="39" t="s">
        <v>208</v>
      </c>
      <c r="B17" s="39" t="s">
        <v>11</v>
      </c>
      <c r="C17" s="28"/>
      <c r="D17" s="28"/>
      <c r="E17" s="28">
        <v>0.119</v>
      </c>
      <c r="F17" s="28">
        <v>0.012</v>
      </c>
      <c r="G17" s="28">
        <v>0.012</v>
      </c>
      <c r="H17" s="28">
        <v>-0.012</v>
      </c>
      <c r="I17" s="28"/>
      <c r="J17" s="28"/>
      <c r="K17" s="28">
        <v>0.012</v>
      </c>
    </row>
    <row r="18" spans="1:11" ht="12.75">
      <c r="A18" s="39" t="s">
        <v>208</v>
      </c>
      <c r="B18" s="39" t="s">
        <v>12</v>
      </c>
      <c r="C18" s="28"/>
      <c r="D18" s="28"/>
      <c r="E18" s="28">
        <v>0.171</v>
      </c>
      <c r="F18" s="28">
        <v>0.017</v>
      </c>
      <c r="G18" s="28">
        <v>0.017</v>
      </c>
      <c r="H18" s="28">
        <v>-0.017</v>
      </c>
      <c r="I18" s="28"/>
      <c r="J18" s="28"/>
      <c r="K18" s="28">
        <v>0.017</v>
      </c>
    </row>
    <row r="19" spans="1:11" ht="12.75">
      <c r="A19" s="39" t="s">
        <v>208</v>
      </c>
      <c r="B19" s="39" t="s">
        <v>13</v>
      </c>
      <c r="C19" s="28"/>
      <c r="D19" s="28"/>
      <c r="E19" s="28">
        <v>0.137</v>
      </c>
      <c r="F19" s="28">
        <v>0.014</v>
      </c>
      <c r="G19" s="28">
        <v>0.014</v>
      </c>
      <c r="H19" s="28">
        <v>-0.014</v>
      </c>
      <c r="I19" s="28"/>
      <c r="J19" s="28"/>
      <c r="K19" s="28">
        <v>0.014</v>
      </c>
    </row>
    <row r="20" spans="1:11" ht="12.75">
      <c r="A20" s="39" t="s">
        <v>36</v>
      </c>
      <c r="B20" s="39" t="s">
        <v>11</v>
      </c>
      <c r="C20" s="28"/>
      <c r="D20" s="28"/>
      <c r="E20" s="28">
        <v>1.049</v>
      </c>
      <c r="F20" s="28">
        <v>0.105</v>
      </c>
      <c r="G20" s="28">
        <v>0.105</v>
      </c>
      <c r="H20" s="28">
        <v>-0.105</v>
      </c>
      <c r="I20" s="28"/>
      <c r="J20" s="28"/>
      <c r="K20" s="28">
        <v>0.105</v>
      </c>
    </row>
    <row r="21" spans="1:11" ht="12.75">
      <c r="A21" s="39" t="s">
        <v>36</v>
      </c>
      <c r="B21" s="39" t="s">
        <v>12</v>
      </c>
      <c r="C21" s="28"/>
      <c r="D21" s="28"/>
      <c r="E21" s="28">
        <v>0.203</v>
      </c>
      <c r="F21" s="28">
        <v>0.02</v>
      </c>
      <c r="G21" s="28">
        <v>0.02</v>
      </c>
      <c r="H21" s="28">
        <v>-0.02</v>
      </c>
      <c r="I21" s="28"/>
      <c r="J21" s="28"/>
      <c r="K21" s="28">
        <v>0.02</v>
      </c>
    </row>
    <row r="22" spans="1:11" ht="12.75">
      <c r="A22" s="39" t="s">
        <v>36</v>
      </c>
      <c r="B22" s="39" t="s">
        <v>13</v>
      </c>
      <c r="C22" s="28"/>
      <c r="D22" s="28"/>
      <c r="E22" s="28">
        <v>1.231</v>
      </c>
      <c r="F22" s="28">
        <v>0.123</v>
      </c>
      <c r="G22" s="28">
        <v>0.123</v>
      </c>
      <c r="H22" s="28">
        <v>-0.123</v>
      </c>
      <c r="I22" s="28"/>
      <c r="J22" s="28"/>
      <c r="K22" s="28">
        <v>0.123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wb150220</dc:creator>
  <cp:keywords/>
  <dc:description/>
  <cp:lastModifiedBy>wb150220</cp:lastModifiedBy>
  <dcterms:created xsi:type="dcterms:W3CDTF">2008-01-06T19:32:29Z</dcterms:created>
  <dcterms:modified xsi:type="dcterms:W3CDTF">2010-11-15T03:52:57Z</dcterms:modified>
  <cp:category/>
  <cp:version/>
  <cp:contentType/>
  <cp:contentStatus/>
</cp:coreProperties>
</file>